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EstaPasta_de_trabalho" defaultThemeVersion="124226"/>
  <bookViews>
    <workbookView xWindow="12585" yWindow="-15" windowWidth="12615" windowHeight="13845"/>
  </bookViews>
  <sheets>
    <sheet name="Modelo Planilha" sheetId="12" r:id="rId1"/>
  </sheets>
  <definedNames>
    <definedName name="_xlnm._FilterDatabase" localSheetId="0" hidden="1">'Modelo Planilha'!$A$12:$P$132</definedName>
    <definedName name="_SE2">#REF!</definedName>
    <definedName name="_xlnm.Extract">#REF!</definedName>
    <definedName name="_xlnm.Print_Area" localSheetId="0">'Modelo Planilha'!$A$1:$P$420</definedName>
    <definedName name="aux">#REF!</definedName>
    <definedName name="_xlnm.Database">#REF!</definedName>
    <definedName name="çl">#REF!</definedName>
    <definedName name="_xlnm.Criteria">#REF!</definedName>
    <definedName name="dasd">#REF!</definedName>
    <definedName name="DRE">#REF!</definedName>
    <definedName name="DRI">#REF!</definedName>
    <definedName name="dsad">#REF!</definedName>
    <definedName name="_xlnm.Recorder">#REF!</definedName>
    <definedName name="OAE">#REF!</definedName>
    <definedName name="PAV">#REF!</definedName>
    <definedName name="PRE">#REF!</definedName>
    <definedName name="REV">#REF!</definedName>
    <definedName name="SEG">#REF!</definedName>
    <definedName name="SIH">#REF!</definedName>
    <definedName name="SIV">#REF!</definedName>
    <definedName name="_xlnm.Print_Titles" localSheetId="0">'Modelo Planilha'!$1:$12</definedName>
    <definedName name="TRP">#REF!</definedName>
  </definedNames>
  <calcPr calcId="145621"/>
  <fileRecoveryPr autoRecover="0"/>
</workbook>
</file>

<file path=xl/calcChain.xml><?xml version="1.0" encoding="utf-8"?>
<calcChain xmlns="http://schemas.openxmlformats.org/spreadsheetml/2006/main">
  <c r="M86" i="12" l="1"/>
  <c r="L86" i="12"/>
  <c r="K86" i="12"/>
  <c r="H86" i="12"/>
  <c r="N86" i="12" s="1"/>
  <c r="M87" i="12"/>
  <c r="L87" i="12"/>
  <c r="K87" i="12"/>
  <c r="H87" i="12"/>
  <c r="N87" i="12" s="1"/>
  <c r="M80" i="12"/>
  <c r="L80" i="12"/>
  <c r="K80" i="12"/>
  <c r="H80" i="12"/>
  <c r="N80" i="12" s="1"/>
  <c r="M61" i="12"/>
  <c r="L61" i="12"/>
  <c r="K61" i="12"/>
  <c r="H61" i="12"/>
  <c r="N61" i="12" s="1"/>
  <c r="M62" i="12"/>
  <c r="L62" i="12"/>
  <c r="K62" i="12"/>
  <c r="H62" i="12"/>
  <c r="N62" i="12" s="1"/>
  <c r="M19" i="12" l="1"/>
  <c r="L19" i="12"/>
  <c r="K19" i="12"/>
  <c r="H19" i="12"/>
  <c r="N19" i="12" s="1"/>
  <c r="M391" i="12" l="1"/>
  <c r="L391" i="12"/>
  <c r="K391" i="12"/>
  <c r="H391" i="12"/>
  <c r="N391" i="12" s="1"/>
  <c r="M392" i="12"/>
  <c r="L392" i="12"/>
  <c r="K392" i="12"/>
  <c r="H392" i="12"/>
  <c r="N392" i="12" s="1"/>
  <c r="M126" i="12" l="1"/>
  <c r="L126" i="12"/>
  <c r="K126" i="12"/>
  <c r="H126" i="12"/>
  <c r="N126" i="12" s="1"/>
  <c r="M261" i="12" l="1"/>
  <c r="L261" i="12"/>
  <c r="K261" i="12"/>
  <c r="H261" i="12"/>
  <c r="N261" i="12" s="1"/>
  <c r="M27" i="12" l="1"/>
  <c r="L27" i="12"/>
  <c r="K27" i="12"/>
  <c r="H27" i="12"/>
  <c r="N27" i="12" s="1"/>
  <c r="M210" i="12" l="1"/>
  <c r="L210" i="12"/>
  <c r="K210" i="12"/>
  <c r="H210" i="12"/>
  <c r="N210" i="12" s="1"/>
  <c r="M347" i="12" l="1"/>
  <c r="L347" i="12"/>
  <c r="K347" i="12"/>
  <c r="H347" i="12"/>
  <c r="N347" i="12" s="1"/>
  <c r="M365" i="12" l="1"/>
  <c r="L365" i="12"/>
  <c r="K365" i="12"/>
  <c r="H365" i="12"/>
  <c r="N365" i="12" s="1"/>
  <c r="M281" i="12" l="1"/>
  <c r="L281" i="12"/>
  <c r="K281" i="12"/>
  <c r="H281" i="12"/>
  <c r="N281" i="12" s="1"/>
  <c r="M272" i="12"/>
  <c r="L272" i="12"/>
  <c r="K272" i="12"/>
  <c r="H272" i="12"/>
  <c r="N272" i="12" s="1"/>
  <c r="M249" i="12"/>
  <c r="L249" i="12"/>
  <c r="K249" i="12"/>
  <c r="H249" i="12"/>
  <c r="N249" i="12" s="1"/>
  <c r="M189" i="12"/>
  <c r="L189" i="12"/>
  <c r="K189" i="12"/>
  <c r="H189" i="12"/>
  <c r="N189" i="12" s="1"/>
  <c r="M171" i="12"/>
  <c r="L171" i="12"/>
  <c r="K171" i="12"/>
  <c r="H171" i="12"/>
  <c r="N171" i="12" s="1"/>
  <c r="M164" i="12"/>
  <c r="L164" i="12"/>
  <c r="K164" i="12"/>
  <c r="H164" i="12"/>
  <c r="N164" i="12" s="1"/>
  <c r="M158" i="12"/>
  <c r="L158" i="12"/>
  <c r="K158" i="12"/>
  <c r="H158" i="12"/>
  <c r="N158" i="12" s="1"/>
  <c r="M146" i="12"/>
  <c r="L146" i="12"/>
  <c r="K146" i="12"/>
  <c r="H146" i="12"/>
  <c r="N146" i="12" s="1"/>
  <c r="M132" i="12"/>
  <c r="L132" i="12"/>
  <c r="K132" i="12"/>
  <c r="H132" i="12"/>
  <c r="N132" i="12" s="1"/>
  <c r="M384" i="12" l="1"/>
  <c r="L384" i="12"/>
  <c r="K384" i="12"/>
  <c r="H384" i="12"/>
  <c r="N384" i="12" s="1"/>
  <c r="M383" i="12"/>
  <c r="L383" i="12"/>
  <c r="K383" i="12"/>
  <c r="H383" i="12"/>
  <c r="N383" i="12" s="1"/>
  <c r="M382" i="12"/>
  <c r="L382" i="12"/>
  <c r="K382" i="12"/>
  <c r="H382" i="12"/>
  <c r="N382" i="12" s="1"/>
  <c r="M388" i="12"/>
  <c r="L388" i="12"/>
  <c r="K388" i="12"/>
  <c r="H388" i="12"/>
  <c r="N388" i="12" s="1"/>
  <c r="M387" i="12"/>
  <c r="L387" i="12"/>
  <c r="K387" i="12"/>
  <c r="H387" i="12"/>
  <c r="N387" i="12" s="1"/>
  <c r="M386" i="12"/>
  <c r="L386" i="12"/>
  <c r="K386" i="12"/>
  <c r="H386" i="12"/>
  <c r="N386" i="12" s="1"/>
  <c r="M385" i="12"/>
  <c r="L385" i="12"/>
  <c r="K385" i="12"/>
  <c r="H385" i="12"/>
  <c r="N385" i="12" s="1"/>
  <c r="M390" i="12"/>
  <c r="L390" i="12"/>
  <c r="K390" i="12"/>
  <c r="H390" i="12"/>
  <c r="N390" i="12" s="1"/>
  <c r="M389" i="12"/>
  <c r="L389" i="12"/>
  <c r="K389" i="12"/>
  <c r="H389" i="12"/>
  <c r="N389" i="12" s="1"/>
  <c r="M393" i="12"/>
  <c r="L393" i="12"/>
  <c r="K393" i="12"/>
  <c r="H393" i="12"/>
  <c r="N393" i="12" s="1"/>
  <c r="M381" i="12"/>
  <c r="L381" i="12"/>
  <c r="K381" i="12"/>
  <c r="H381" i="12"/>
  <c r="N381" i="12" s="1"/>
  <c r="M372" i="12"/>
  <c r="L372" i="12"/>
  <c r="K372" i="12"/>
  <c r="H372" i="12"/>
  <c r="N372" i="12" s="1"/>
  <c r="M371" i="12"/>
  <c r="L371" i="12"/>
  <c r="K371" i="12"/>
  <c r="H371" i="12"/>
  <c r="N371" i="12" s="1"/>
  <c r="M366" i="12"/>
  <c r="L366" i="12"/>
  <c r="K366" i="12"/>
  <c r="H366" i="12"/>
  <c r="N366" i="12" s="1"/>
  <c r="M364" i="12"/>
  <c r="L364" i="12"/>
  <c r="K364" i="12"/>
  <c r="H364" i="12"/>
  <c r="N364" i="12" s="1"/>
  <c r="M363" i="12"/>
  <c r="L363" i="12"/>
  <c r="K363" i="12"/>
  <c r="H363" i="12"/>
  <c r="N363" i="12" s="1"/>
  <c r="M362" i="12"/>
  <c r="L362" i="12"/>
  <c r="K362" i="12"/>
  <c r="H362" i="12"/>
  <c r="N362" i="12" s="1"/>
  <c r="M361" i="12"/>
  <c r="L361" i="12"/>
  <c r="K361" i="12"/>
  <c r="H361" i="12"/>
  <c r="N361" i="12" s="1"/>
  <c r="M360" i="12"/>
  <c r="L360" i="12"/>
  <c r="K360" i="12"/>
  <c r="H360" i="12"/>
  <c r="N360" i="12" s="1"/>
  <c r="M373" i="12"/>
  <c r="L373" i="12"/>
  <c r="K373" i="12"/>
  <c r="H373" i="12"/>
  <c r="N373" i="12" s="1"/>
  <c r="M370" i="12"/>
  <c r="L370" i="12"/>
  <c r="K370" i="12"/>
  <c r="H370" i="12"/>
  <c r="N370" i="12" s="1"/>
  <c r="M374" i="12"/>
  <c r="L374" i="12"/>
  <c r="K374" i="12"/>
  <c r="H374" i="12"/>
  <c r="N374" i="12" s="1"/>
  <c r="M375" i="12"/>
  <c r="L375" i="12"/>
  <c r="K375" i="12"/>
  <c r="H375" i="12"/>
  <c r="N375" i="12" s="1"/>
  <c r="M355" i="12"/>
  <c r="L355" i="12"/>
  <c r="K355" i="12"/>
  <c r="H355" i="12"/>
  <c r="N355" i="12" s="1"/>
  <c r="M354" i="12"/>
  <c r="L354" i="12"/>
  <c r="K354" i="12"/>
  <c r="H354" i="12"/>
  <c r="N354" i="12" s="1"/>
  <c r="M353" i="12"/>
  <c r="L353" i="12"/>
  <c r="K353" i="12"/>
  <c r="H353" i="12"/>
  <c r="N353" i="12" s="1"/>
  <c r="M352" i="12"/>
  <c r="L352" i="12"/>
  <c r="K352" i="12"/>
  <c r="H352" i="12"/>
  <c r="N352" i="12" s="1"/>
  <c r="M351" i="12"/>
  <c r="L351" i="12"/>
  <c r="K351" i="12"/>
  <c r="H351" i="12"/>
  <c r="N351" i="12" s="1"/>
  <c r="M344" i="12"/>
  <c r="L344" i="12"/>
  <c r="K344" i="12"/>
  <c r="H344" i="12"/>
  <c r="N344" i="12" s="1"/>
  <c r="M343" i="12"/>
  <c r="L343" i="12"/>
  <c r="K343" i="12"/>
  <c r="H343" i="12"/>
  <c r="N343" i="12" s="1"/>
  <c r="M338" i="12"/>
  <c r="L338" i="12"/>
  <c r="K338" i="12"/>
  <c r="H338" i="12"/>
  <c r="N338" i="12" s="1"/>
  <c r="M335" i="12"/>
  <c r="L335" i="12"/>
  <c r="K335" i="12"/>
  <c r="H335" i="12"/>
  <c r="N335" i="12" s="1"/>
  <c r="M332" i="12"/>
  <c r="L332" i="12"/>
  <c r="K332" i="12"/>
  <c r="H332" i="12"/>
  <c r="N332" i="12" s="1"/>
  <c r="M331" i="12"/>
  <c r="L331" i="12"/>
  <c r="K331" i="12"/>
  <c r="H331" i="12"/>
  <c r="N331" i="12" s="1"/>
  <c r="M330" i="12"/>
  <c r="L330" i="12"/>
  <c r="K330" i="12"/>
  <c r="H330" i="12"/>
  <c r="N330" i="12" s="1"/>
  <c r="M327" i="12"/>
  <c r="L327" i="12"/>
  <c r="K327" i="12"/>
  <c r="H327" i="12"/>
  <c r="N327" i="12" s="1"/>
  <c r="M326" i="12"/>
  <c r="L326" i="12"/>
  <c r="K326" i="12"/>
  <c r="H326" i="12"/>
  <c r="N326" i="12" s="1"/>
  <c r="M325" i="12"/>
  <c r="L325" i="12"/>
  <c r="K325" i="12"/>
  <c r="H325" i="12"/>
  <c r="N325" i="12" s="1"/>
  <c r="M322" i="12"/>
  <c r="L322" i="12"/>
  <c r="K322" i="12"/>
  <c r="H322" i="12"/>
  <c r="N322" i="12" s="1"/>
  <c r="M321" i="12"/>
  <c r="L321" i="12"/>
  <c r="K321" i="12"/>
  <c r="H321" i="12"/>
  <c r="N321" i="12" s="1"/>
  <c r="M320" i="12"/>
  <c r="L320" i="12"/>
  <c r="K320" i="12"/>
  <c r="H320" i="12"/>
  <c r="N320" i="12" s="1"/>
  <c r="M319" i="12"/>
  <c r="L319" i="12"/>
  <c r="K319" i="12"/>
  <c r="H319" i="12"/>
  <c r="N319" i="12" s="1"/>
  <c r="M318" i="12"/>
  <c r="L318" i="12"/>
  <c r="K318" i="12"/>
  <c r="H318" i="12"/>
  <c r="N318" i="12" s="1"/>
  <c r="M311" i="12"/>
  <c r="L311" i="12"/>
  <c r="K311" i="12"/>
  <c r="H311" i="12"/>
  <c r="N311" i="12" s="1"/>
  <c r="M310" i="12"/>
  <c r="L310" i="12"/>
  <c r="K310" i="12"/>
  <c r="H310" i="12"/>
  <c r="N310" i="12" s="1"/>
  <c r="M309" i="12"/>
  <c r="L309" i="12"/>
  <c r="K309" i="12"/>
  <c r="H309" i="12"/>
  <c r="N309" i="12" s="1"/>
  <c r="M308" i="12"/>
  <c r="L308" i="12"/>
  <c r="K308" i="12"/>
  <c r="H308" i="12"/>
  <c r="N308" i="12" s="1"/>
  <c r="M312" i="12"/>
  <c r="L312" i="12"/>
  <c r="K312" i="12"/>
  <c r="H312" i="12"/>
  <c r="N312" i="12" s="1"/>
  <c r="M293" i="12"/>
  <c r="L293" i="12"/>
  <c r="K293" i="12"/>
  <c r="H293" i="12"/>
  <c r="N293" i="12" s="1"/>
  <c r="M292" i="12"/>
  <c r="L292" i="12"/>
  <c r="K292" i="12"/>
  <c r="H292" i="12"/>
  <c r="N292" i="12" s="1"/>
  <c r="M295" i="12"/>
  <c r="L295" i="12"/>
  <c r="K295" i="12"/>
  <c r="H295" i="12"/>
  <c r="N295" i="12" s="1"/>
  <c r="M294" i="12"/>
  <c r="L294" i="12"/>
  <c r="K294" i="12"/>
  <c r="H294" i="12"/>
  <c r="N294" i="12" s="1"/>
  <c r="M291" i="12"/>
  <c r="L291" i="12"/>
  <c r="K291" i="12"/>
  <c r="H291" i="12"/>
  <c r="N291" i="12" s="1"/>
  <c r="M290" i="12"/>
  <c r="L290" i="12"/>
  <c r="K290" i="12"/>
  <c r="H290" i="12"/>
  <c r="N290" i="12" s="1"/>
  <c r="M277" i="12"/>
  <c r="L277" i="12"/>
  <c r="K277" i="12"/>
  <c r="H277" i="12"/>
  <c r="N277" i="12" s="1"/>
  <c r="M278" i="12"/>
  <c r="L278" i="12"/>
  <c r="K278" i="12"/>
  <c r="H278" i="12"/>
  <c r="N278" i="12" s="1"/>
  <c r="M276" i="12"/>
  <c r="L276" i="12"/>
  <c r="K276" i="12"/>
  <c r="H276" i="12"/>
  <c r="N276" i="12" s="1"/>
  <c r="M263" i="12"/>
  <c r="L263" i="12"/>
  <c r="K263" i="12"/>
  <c r="H263" i="12"/>
  <c r="N263" i="12" s="1"/>
  <c r="M262" i="12"/>
  <c r="L262" i="12"/>
  <c r="K262" i="12"/>
  <c r="H262" i="12"/>
  <c r="N262" i="12" s="1"/>
  <c r="M260" i="12"/>
  <c r="L260" i="12"/>
  <c r="K260" i="12"/>
  <c r="H260" i="12"/>
  <c r="N260" i="12" s="1"/>
  <c r="M259" i="12"/>
  <c r="L259" i="12"/>
  <c r="K259" i="12"/>
  <c r="H259" i="12"/>
  <c r="N259" i="12" s="1"/>
  <c r="M267" i="12"/>
  <c r="L267" i="12"/>
  <c r="K267" i="12"/>
  <c r="H267" i="12"/>
  <c r="N267" i="12" s="1"/>
  <c r="M266" i="12"/>
  <c r="L266" i="12"/>
  <c r="K266" i="12"/>
  <c r="H266" i="12"/>
  <c r="N266" i="12" s="1"/>
  <c r="M265" i="12"/>
  <c r="L265" i="12"/>
  <c r="K265" i="12"/>
  <c r="H265" i="12"/>
  <c r="N265" i="12" s="1"/>
  <c r="M264" i="12"/>
  <c r="L264" i="12"/>
  <c r="K264" i="12"/>
  <c r="H264" i="12"/>
  <c r="N264" i="12" s="1"/>
  <c r="M269" i="12"/>
  <c r="L269" i="12"/>
  <c r="K269" i="12"/>
  <c r="H269" i="12"/>
  <c r="N269" i="12" s="1"/>
  <c r="M268" i="12"/>
  <c r="L268" i="12"/>
  <c r="K268" i="12"/>
  <c r="H268" i="12"/>
  <c r="N268" i="12" s="1"/>
  <c r="M254" i="12"/>
  <c r="L254" i="12"/>
  <c r="K254" i="12"/>
  <c r="H254" i="12"/>
  <c r="N254" i="12" s="1"/>
  <c r="M244" i="12"/>
  <c r="L244" i="12"/>
  <c r="K244" i="12"/>
  <c r="H244" i="12"/>
  <c r="N244" i="12" s="1"/>
  <c r="M246" i="12"/>
  <c r="L246" i="12"/>
  <c r="K246" i="12"/>
  <c r="H246" i="12"/>
  <c r="N246" i="12" s="1"/>
  <c r="M245" i="12"/>
  <c r="L245" i="12"/>
  <c r="K245" i="12"/>
  <c r="H245" i="12"/>
  <c r="N245" i="12" s="1"/>
  <c r="M271" i="12"/>
  <c r="L271" i="12"/>
  <c r="K271" i="12"/>
  <c r="H271" i="12"/>
  <c r="N271" i="12" s="1"/>
  <c r="M270" i="12"/>
  <c r="L270" i="12"/>
  <c r="K270" i="12"/>
  <c r="H270" i="12"/>
  <c r="N270" i="12" s="1"/>
  <c r="M258" i="12"/>
  <c r="L258" i="12"/>
  <c r="K258" i="12"/>
  <c r="H258" i="12"/>
  <c r="N258" i="12" s="1"/>
  <c r="M255" i="12"/>
  <c r="L255" i="12"/>
  <c r="K255" i="12"/>
  <c r="H255" i="12"/>
  <c r="N255" i="12" s="1"/>
  <c r="M253" i="12"/>
  <c r="L253" i="12"/>
  <c r="K253" i="12"/>
  <c r="H253" i="12"/>
  <c r="N253" i="12" s="1"/>
  <c r="M252" i="12"/>
  <c r="L252" i="12"/>
  <c r="K252" i="12"/>
  <c r="H252" i="12"/>
  <c r="N252" i="12" s="1"/>
  <c r="M282" i="12"/>
  <c r="L282" i="12"/>
  <c r="K282" i="12"/>
  <c r="H282" i="12"/>
  <c r="N282" i="12" s="1"/>
  <c r="M280" i="12"/>
  <c r="L280" i="12"/>
  <c r="K280" i="12"/>
  <c r="H280" i="12"/>
  <c r="N280" i="12" s="1"/>
  <c r="M279" i="12"/>
  <c r="L279" i="12"/>
  <c r="K279" i="12"/>
  <c r="H279" i="12"/>
  <c r="N279" i="12" s="1"/>
  <c r="M275" i="12"/>
  <c r="L275" i="12"/>
  <c r="K275" i="12"/>
  <c r="H275" i="12"/>
  <c r="N275" i="12" s="1"/>
  <c r="M247" i="12"/>
  <c r="L247" i="12"/>
  <c r="K247" i="12"/>
  <c r="H247" i="12"/>
  <c r="N247" i="12" s="1"/>
  <c r="M248" i="12"/>
  <c r="L248" i="12"/>
  <c r="K248" i="12"/>
  <c r="H248" i="12"/>
  <c r="N248" i="12" s="1"/>
  <c r="M243" i="12"/>
  <c r="L243" i="12"/>
  <c r="K243" i="12"/>
  <c r="H243" i="12"/>
  <c r="N243" i="12" s="1"/>
  <c r="M235" i="12"/>
  <c r="L235" i="12"/>
  <c r="K235" i="12"/>
  <c r="H235" i="12"/>
  <c r="N235" i="12" s="1"/>
  <c r="M231" i="12"/>
  <c r="L231" i="12"/>
  <c r="K231" i="12"/>
  <c r="H231" i="12"/>
  <c r="N231" i="12" s="1"/>
  <c r="M230" i="12"/>
  <c r="L230" i="12"/>
  <c r="K230" i="12"/>
  <c r="H230" i="12"/>
  <c r="N230" i="12" s="1"/>
  <c r="M229" i="12"/>
  <c r="L229" i="12"/>
  <c r="K229" i="12"/>
  <c r="H229" i="12"/>
  <c r="N229" i="12" s="1"/>
  <c r="M228" i="12"/>
  <c r="L228" i="12"/>
  <c r="K228" i="12"/>
  <c r="H228" i="12"/>
  <c r="N228" i="12" s="1"/>
  <c r="M227" i="12"/>
  <c r="L227" i="12"/>
  <c r="K227" i="12"/>
  <c r="H227" i="12"/>
  <c r="N227" i="12" s="1"/>
  <c r="M226" i="12"/>
  <c r="L226" i="12"/>
  <c r="K226" i="12"/>
  <c r="H226" i="12"/>
  <c r="N226" i="12" s="1"/>
  <c r="M236" i="12"/>
  <c r="L236" i="12"/>
  <c r="K236" i="12"/>
  <c r="H236" i="12"/>
  <c r="N236" i="12" s="1"/>
  <c r="M234" i="12"/>
  <c r="L234" i="12"/>
  <c r="K234" i="12"/>
  <c r="H234" i="12"/>
  <c r="N234" i="12" s="1"/>
  <c r="M233" i="12"/>
  <c r="L233" i="12"/>
  <c r="K233" i="12"/>
  <c r="H233" i="12"/>
  <c r="N233" i="12" s="1"/>
  <c r="M232" i="12"/>
  <c r="L232" i="12"/>
  <c r="K232" i="12"/>
  <c r="H232" i="12"/>
  <c r="N232" i="12" s="1"/>
  <c r="M238" i="12"/>
  <c r="L238" i="12"/>
  <c r="K238" i="12"/>
  <c r="H238" i="12"/>
  <c r="N238" i="12" s="1"/>
  <c r="M237" i="12"/>
  <c r="L237" i="12"/>
  <c r="K237" i="12"/>
  <c r="H237" i="12"/>
  <c r="N237" i="12" s="1"/>
  <c r="M216" i="12"/>
  <c r="L216" i="12"/>
  <c r="K216" i="12"/>
  <c r="H216" i="12"/>
  <c r="N216" i="12" s="1"/>
  <c r="M198" i="12"/>
  <c r="L198" i="12"/>
  <c r="K198" i="12"/>
  <c r="H198" i="12"/>
  <c r="N198" i="12" s="1"/>
  <c r="M197" i="12"/>
  <c r="L197" i="12"/>
  <c r="K197" i="12"/>
  <c r="H197" i="12"/>
  <c r="N197" i="12" s="1"/>
  <c r="M196" i="12"/>
  <c r="L196" i="12"/>
  <c r="K196" i="12"/>
  <c r="H196" i="12"/>
  <c r="N196" i="12" s="1"/>
  <c r="M195" i="12"/>
  <c r="L195" i="12"/>
  <c r="K195" i="12"/>
  <c r="H195" i="12"/>
  <c r="N195" i="12" s="1"/>
  <c r="M200" i="12"/>
  <c r="L200" i="12"/>
  <c r="K200" i="12"/>
  <c r="H200" i="12"/>
  <c r="N200" i="12" s="1"/>
  <c r="M199" i="12"/>
  <c r="L199" i="12"/>
  <c r="K199" i="12"/>
  <c r="H199" i="12"/>
  <c r="N199" i="12" s="1"/>
  <c r="M194" i="12"/>
  <c r="L194" i="12"/>
  <c r="K194" i="12"/>
  <c r="H194" i="12"/>
  <c r="N194" i="12" s="1"/>
  <c r="M193" i="12"/>
  <c r="L193" i="12"/>
  <c r="K193" i="12"/>
  <c r="H193" i="12"/>
  <c r="N193" i="12" s="1"/>
  <c r="M201" i="12"/>
  <c r="L201" i="12"/>
  <c r="K201" i="12"/>
  <c r="H201" i="12"/>
  <c r="N201" i="12" s="1"/>
  <c r="M205" i="12"/>
  <c r="L205" i="12"/>
  <c r="K205" i="12"/>
  <c r="H205" i="12"/>
  <c r="N205" i="12" s="1"/>
  <c r="M204" i="12"/>
  <c r="L204" i="12"/>
  <c r="K204" i="12"/>
  <c r="H204" i="12"/>
  <c r="N204" i="12" s="1"/>
  <c r="M203" i="12"/>
  <c r="L203" i="12"/>
  <c r="K203" i="12"/>
  <c r="H203" i="12"/>
  <c r="N203" i="12" s="1"/>
  <c r="M202" i="12"/>
  <c r="L202" i="12"/>
  <c r="K202" i="12"/>
  <c r="H202" i="12"/>
  <c r="N202" i="12" s="1"/>
  <c r="M207" i="12"/>
  <c r="L207" i="12"/>
  <c r="K207" i="12"/>
  <c r="H207" i="12"/>
  <c r="N207" i="12" s="1"/>
  <c r="M206" i="12"/>
  <c r="L206" i="12"/>
  <c r="K206" i="12"/>
  <c r="H206" i="12"/>
  <c r="N206" i="12" s="1"/>
  <c r="M177" i="12"/>
  <c r="L177" i="12"/>
  <c r="K177" i="12"/>
  <c r="H177" i="12"/>
  <c r="N177" i="12" s="1"/>
  <c r="M176" i="12"/>
  <c r="L176" i="12"/>
  <c r="K176" i="12"/>
  <c r="H176" i="12"/>
  <c r="N176" i="12" s="1"/>
  <c r="M175" i="12"/>
  <c r="L175" i="12"/>
  <c r="K175" i="12"/>
  <c r="H175" i="12"/>
  <c r="N175" i="12" s="1"/>
  <c r="M179" i="12"/>
  <c r="L179" i="12"/>
  <c r="K179" i="12"/>
  <c r="H179" i="12"/>
  <c r="N179" i="12" s="1"/>
  <c r="M178" i="12"/>
  <c r="L178" i="12"/>
  <c r="K178" i="12"/>
  <c r="H178" i="12"/>
  <c r="N178" i="12" s="1"/>
  <c r="M181" i="12"/>
  <c r="L181" i="12"/>
  <c r="K181" i="12"/>
  <c r="H181" i="12"/>
  <c r="N181" i="12" s="1"/>
  <c r="M180" i="12"/>
  <c r="L180" i="12"/>
  <c r="K180" i="12"/>
  <c r="H180" i="12"/>
  <c r="N180" i="12" s="1"/>
  <c r="M182" i="12"/>
  <c r="L182" i="12"/>
  <c r="K182" i="12"/>
  <c r="H182" i="12"/>
  <c r="N182" i="12" s="1"/>
  <c r="M168" i="12"/>
  <c r="L168" i="12"/>
  <c r="K168" i="12"/>
  <c r="H168" i="12"/>
  <c r="N168" i="12" s="1"/>
  <c r="N379" i="12" l="1"/>
  <c r="N358" i="12"/>
  <c r="N349" i="12"/>
  <c r="N336" i="12"/>
  <c r="N333" i="12"/>
  <c r="N328" i="12"/>
  <c r="N323" i="12"/>
  <c r="N316" i="12"/>
  <c r="N288" i="12"/>
  <c r="N256" i="12"/>
  <c r="N250" i="12"/>
  <c r="N273" i="12"/>
  <c r="N241" i="12"/>
  <c r="M153" i="12"/>
  <c r="L153" i="12"/>
  <c r="K153" i="12"/>
  <c r="H153" i="12"/>
  <c r="N153" i="12" s="1"/>
  <c r="M152" i="12"/>
  <c r="L152" i="12"/>
  <c r="K152" i="12"/>
  <c r="H152" i="12"/>
  <c r="N152" i="12" s="1"/>
  <c r="M151" i="12"/>
  <c r="L151" i="12"/>
  <c r="K151" i="12"/>
  <c r="H151" i="12"/>
  <c r="N151" i="12" s="1"/>
  <c r="M150" i="12"/>
  <c r="L150" i="12"/>
  <c r="K150" i="12"/>
  <c r="H150" i="12"/>
  <c r="N150" i="12" s="1"/>
  <c r="M155" i="12"/>
  <c r="L155" i="12"/>
  <c r="K155" i="12"/>
  <c r="H155" i="12"/>
  <c r="N155" i="12" s="1"/>
  <c r="M154" i="12"/>
  <c r="L154" i="12"/>
  <c r="K154" i="12"/>
  <c r="H154" i="12"/>
  <c r="N154" i="12" s="1"/>
  <c r="M138" i="12"/>
  <c r="L138" i="12"/>
  <c r="K138" i="12"/>
  <c r="H138" i="12"/>
  <c r="N138" i="12" s="1"/>
  <c r="M137" i="12"/>
  <c r="L137" i="12"/>
  <c r="K137" i="12"/>
  <c r="H137" i="12"/>
  <c r="N137" i="12" s="1"/>
  <c r="M141" i="12"/>
  <c r="L141" i="12"/>
  <c r="K141" i="12"/>
  <c r="H141" i="12"/>
  <c r="N141" i="12" s="1"/>
  <c r="M140" i="12"/>
  <c r="L140" i="12"/>
  <c r="K140" i="12"/>
  <c r="H140" i="12"/>
  <c r="N140" i="12" s="1"/>
  <c r="M139" i="12"/>
  <c r="L139" i="12"/>
  <c r="K139" i="12"/>
  <c r="H139" i="12"/>
  <c r="N139" i="12" s="1"/>
  <c r="M136" i="12"/>
  <c r="L136" i="12"/>
  <c r="K136" i="12"/>
  <c r="H136" i="12"/>
  <c r="N136" i="12" s="1"/>
  <c r="M143" i="12"/>
  <c r="L143" i="12"/>
  <c r="K143" i="12"/>
  <c r="H143" i="12"/>
  <c r="N143" i="12" s="1"/>
  <c r="M142" i="12"/>
  <c r="L142" i="12"/>
  <c r="K142" i="12"/>
  <c r="H142" i="12"/>
  <c r="N142" i="12" s="1"/>
  <c r="M122" i="12"/>
  <c r="L122" i="12"/>
  <c r="K122" i="12"/>
  <c r="H122" i="12"/>
  <c r="N122" i="12" s="1"/>
  <c r="M121" i="12"/>
  <c r="L121" i="12"/>
  <c r="K121" i="12"/>
  <c r="H121" i="12"/>
  <c r="N121" i="12" s="1"/>
  <c r="M127" i="12"/>
  <c r="L127" i="12"/>
  <c r="K127" i="12"/>
  <c r="H127" i="12"/>
  <c r="N127" i="12" s="1"/>
  <c r="M125" i="12"/>
  <c r="L125" i="12"/>
  <c r="K125" i="12"/>
  <c r="H125" i="12"/>
  <c r="N125" i="12" s="1"/>
  <c r="M124" i="12"/>
  <c r="L124" i="12"/>
  <c r="K124" i="12"/>
  <c r="H124" i="12"/>
  <c r="N124" i="12" s="1"/>
  <c r="M123" i="12"/>
  <c r="L123" i="12"/>
  <c r="K123" i="12"/>
  <c r="H123" i="12"/>
  <c r="N123" i="12" s="1"/>
  <c r="M129" i="12"/>
  <c r="L129" i="12"/>
  <c r="K129" i="12"/>
  <c r="H129" i="12"/>
  <c r="N129" i="12" s="1"/>
  <c r="M128" i="12"/>
  <c r="L128" i="12"/>
  <c r="K128" i="12"/>
  <c r="H128" i="12"/>
  <c r="N128" i="12" s="1"/>
  <c r="M220" i="12"/>
  <c r="L220" i="12"/>
  <c r="K220" i="12"/>
  <c r="H220" i="12"/>
  <c r="N220" i="12" s="1"/>
  <c r="M211" i="12"/>
  <c r="L211" i="12"/>
  <c r="K211" i="12"/>
  <c r="H211" i="12"/>
  <c r="N211" i="12" s="1"/>
  <c r="M209" i="12"/>
  <c r="L209" i="12"/>
  <c r="K209" i="12"/>
  <c r="H209" i="12"/>
  <c r="N209" i="12" s="1"/>
  <c r="M208" i="12"/>
  <c r="L208" i="12"/>
  <c r="K208" i="12"/>
  <c r="H208" i="12"/>
  <c r="N208" i="12" s="1"/>
  <c r="M192" i="12"/>
  <c r="L192" i="12"/>
  <c r="K192" i="12"/>
  <c r="H192" i="12"/>
  <c r="N192" i="12" s="1"/>
  <c r="M188" i="12"/>
  <c r="L188" i="12"/>
  <c r="K188" i="12"/>
  <c r="H188" i="12"/>
  <c r="N188" i="12" s="1"/>
  <c r="M187" i="12"/>
  <c r="L187" i="12"/>
  <c r="K187" i="12"/>
  <c r="H187" i="12"/>
  <c r="N187" i="12" s="1"/>
  <c r="M186" i="12"/>
  <c r="L186" i="12"/>
  <c r="K186" i="12"/>
  <c r="H186" i="12"/>
  <c r="N186" i="12" s="1"/>
  <c r="M183" i="12"/>
  <c r="L183" i="12"/>
  <c r="K183" i="12"/>
  <c r="H183" i="12"/>
  <c r="N183" i="12" s="1"/>
  <c r="M174" i="12"/>
  <c r="L174" i="12"/>
  <c r="K174" i="12"/>
  <c r="H174" i="12"/>
  <c r="N174" i="12" s="1"/>
  <c r="M170" i="12"/>
  <c r="L170" i="12"/>
  <c r="K170" i="12"/>
  <c r="H170" i="12"/>
  <c r="N170" i="12" s="1"/>
  <c r="M169" i="12"/>
  <c r="L169" i="12"/>
  <c r="K169" i="12"/>
  <c r="H169" i="12"/>
  <c r="N169" i="12" s="1"/>
  <c r="M167" i="12"/>
  <c r="L167" i="12"/>
  <c r="K167" i="12"/>
  <c r="H167" i="12"/>
  <c r="N167" i="12" s="1"/>
  <c r="M163" i="12"/>
  <c r="L163" i="12"/>
  <c r="K163" i="12"/>
  <c r="H163" i="12"/>
  <c r="N163" i="12" s="1"/>
  <c r="M162" i="12"/>
  <c r="L162" i="12"/>
  <c r="K162" i="12"/>
  <c r="H162" i="12"/>
  <c r="N162" i="12" s="1"/>
  <c r="M161" i="12"/>
  <c r="L161" i="12"/>
  <c r="K161" i="12"/>
  <c r="H161" i="12"/>
  <c r="N161" i="12" s="1"/>
  <c r="M157" i="12"/>
  <c r="L157" i="12"/>
  <c r="K157" i="12"/>
  <c r="H157" i="12"/>
  <c r="N157" i="12" s="1"/>
  <c r="M156" i="12"/>
  <c r="L156" i="12"/>
  <c r="K156" i="12"/>
  <c r="H156" i="12"/>
  <c r="N156" i="12" s="1"/>
  <c r="M149" i="12"/>
  <c r="L149" i="12"/>
  <c r="K149" i="12"/>
  <c r="H149" i="12"/>
  <c r="N149" i="12" s="1"/>
  <c r="M145" i="12"/>
  <c r="L145" i="12"/>
  <c r="K145" i="12"/>
  <c r="H145" i="12"/>
  <c r="N145" i="12" s="1"/>
  <c r="M144" i="12"/>
  <c r="L144" i="12"/>
  <c r="K144" i="12"/>
  <c r="H144" i="12"/>
  <c r="N144" i="12" s="1"/>
  <c r="M135" i="12"/>
  <c r="L135" i="12"/>
  <c r="K135" i="12"/>
  <c r="H135" i="12"/>
  <c r="N135" i="12" s="1"/>
  <c r="M217" i="12"/>
  <c r="L217" i="12"/>
  <c r="K217" i="12"/>
  <c r="H217" i="12"/>
  <c r="N217" i="12" s="1"/>
  <c r="M215" i="12"/>
  <c r="L215" i="12"/>
  <c r="K215" i="12"/>
  <c r="H215" i="12"/>
  <c r="N215" i="12" s="1"/>
  <c r="M214" i="12"/>
  <c r="L214" i="12"/>
  <c r="K214" i="12"/>
  <c r="H214" i="12"/>
  <c r="N214" i="12" s="1"/>
  <c r="M116" i="12"/>
  <c r="L116" i="12"/>
  <c r="K116" i="12"/>
  <c r="H116" i="12"/>
  <c r="N116" i="12" s="1"/>
  <c r="M115" i="12"/>
  <c r="L115" i="12"/>
  <c r="K115" i="12"/>
  <c r="H115" i="12"/>
  <c r="N115" i="12" s="1"/>
  <c r="M112" i="12"/>
  <c r="L112" i="12"/>
  <c r="K112" i="12"/>
  <c r="H112" i="12"/>
  <c r="N112" i="12" s="1"/>
  <c r="M108" i="12"/>
  <c r="L108" i="12"/>
  <c r="K108" i="12"/>
  <c r="H108" i="12"/>
  <c r="N108" i="12" s="1"/>
  <c r="M98" i="12"/>
  <c r="L98" i="12"/>
  <c r="K98" i="12"/>
  <c r="H98" i="12"/>
  <c r="N98" i="12" s="1"/>
  <c r="M97" i="12"/>
  <c r="L97" i="12"/>
  <c r="K97" i="12"/>
  <c r="H97" i="12"/>
  <c r="N97" i="12" s="1"/>
  <c r="M96" i="12"/>
  <c r="L96" i="12"/>
  <c r="K96" i="12"/>
  <c r="H96" i="12"/>
  <c r="N96" i="12" s="1"/>
  <c r="M95" i="12"/>
  <c r="L95" i="12"/>
  <c r="K95" i="12"/>
  <c r="H95" i="12"/>
  <c r="N95" i="12" s="1"/>
  <c r="M94" i="12"/>
  <c r="L94" i="12"/>
  <c r="K94" i="12"/>
  <c r="H94" i="12"/>
  <c r="N94" i="12" s="1"/>
  <c r="M82" i="12"/>
  <c r="L82" i="12"/>
  <c r="K82" i="12"/>
  <c r="H82" i="12"/>
  <c r="N82" i="12" s="1"/>
  <c r="M81" i="12"/>
  <c r="L81" i="12"/>
  <c r="K81" i="12"/>
  <c r="H81" i="12"/>
  <c r="N81" i="12" s="1"/>
  <c r="M79" i="12"/>
  <c r="L79" i="12"/>
  <c r="K79" i="12"/>
  <c r="H79" i="12"/>
  <c r="N79" i="12" s="1"/>
  <c r="M78" i="12"/>
  <c r="L78" i="12"/>
  <c r="K78" i="12"/>
  <c r="H78" i="12"/>
  <c r="N78" i="12" s="1"/>
  <c r="M76" i="12"/>
  <c r="L76" i="12"/>
  <c r="K76" i="12"/>
  <c r="H76" i="12"/>
  <c r="N76" i="12" s="1"/>
  <c r="M75" i="12"/>
  <c r="L75" i="12"/>
  <c r="K75" i="12"/>
  <c r="H75" i="12"/>
  <c r="N75" i="12" s="1"/>
  <c r="M74" i="12"/>
  <c r="L74" i="12"/>
  <c r="K74" i="12"/>
  <c r="H74" i="12"/>
  <c r="N74" i="12" s="1"/>
  <c r="M73" i="12"/>
  <c r="L73" i="12"/>
  <c r="K73" i="12"/>
  <c r="H73" i="12"/>
  <c r="N73" i="12" s="1"/>
  <c r="M72" i="12"/>
  <c r="L72" i="12"/>
  <c r="K72" i="12"/>
  <c r="H72" i="12"/>
  <c r="N72" i="12" s="1"/>
  <c r="M85" i="12"/>
  <c r="L85" i="12"/>
  <c r="K85" i="12"/>
  <c r="H85" i="12"/>
  <c r="N85" i="12" s="1"/>
  <c r="M88" i="12"/>
  <c r="L88" i="12"/>
  <c r="K88" i="12"/>
  <c r="H88" i="12"/>
  <c r="N88" i="12" s="1"/>
  <c r="M89" i="12"/>
  <c r="L89" i="12"/>
  <c r="K89" i="12"/>
  <c r="H89" i="12"/>
  <c r="N89" i="12" s="1"/>
  <c r="M59" i="12"/>
  <c r="L59" i="12"/>
  <c r="K59" i="12"/>
  <c r="H59" i="12"/>
  <c r="N59" i="12" s="1"/>
  <c r="M58" i="12"/>
  <c r="L58" i="12"/>
  <c r="K58" i="12"/>
  <c r="H58" i="12"/>
  <c r="N58" i="12" s="1"/>
  <c r="M60" i="12"/>
  <c r="L60" i="12"/>
  <c r="K60" i="12"/>
  <c r="H60" i="12"/>
  <c r="N60" i="12" s="1"/>
  <c r="M63" i="12"/>
  <c r="L63" i="12"/>
  <c r="K63" i="12"/>
  <c r="H63" i="12"/>
  <c r="N63" i="12" s="1"/>
  <c r="M45" i="12"/>
  <c r="L45" i="12"/>
  <c r="K45" i="12"/>
  <c r="H45" i="12"/>
  <c r="N45" i="12" s="1"/>
  <c r="M44" i="12"/>
  <c r="L44" i="12"/>
  <c r="K44" i="12"/>
  <c r="H44" i="12"/>
  <c r="N44" i="12" s="1"/>
  <c r="M43" i="12"/>
  <c r="L43" i="12"/>
  <c r="K43" i="12"/>
  <c r="H43" i="12"/>
  <c r="N43" i="12" s="1"/>
  <c r="M36" i="12"/>
  <c r="L36" i="12"/>
  <c r="K36" i="12"/>
  <c r="H36" i="12"/>
  <c r="N36" i="12" s="1"/>
  <c r="M35" i="12"/>
  <c r="L35" i="12"/>
  <c r="K35" i="12"/>
  <c r="H35" i="12"/>
  <c r="N35" i="12" s="1"/>
  <c r="M34" i="12"/>
  <c r="L34" i="12"/>
  <c r="K34" i="12"/>
  <c r="H34" i="12"/>
  <c r="N34" i="12" s="1"/>
  <c r="M26" i="12"/>
  <c r="L26" i="12"/>
  <c r="K26" i="12"/>
  <c r="H26" i="12"/>
  <c r="N26" i="12" s="1"/>
  <c r="M16" i="12"/>
  <c r="L16" i="12"/>
  <c r="K16" i="12"/>
  <c r="H16" i="12"/>
  <c r="N16" i="12" s="1"/>
  <c r="M17" i="12"/>
  <c r="L17" i="12"/>
  <c r="K17" i="12"/>
  <c r="H17" i="12"/>
  <c r="N17" i="12" s="1"/>
  <c r="N218" i="12" l="1"/>
  <c r="N190" i="12"/>
  <c r="N184" i="12"/>
  <c r="N172" i="12"/>
  <c r="N165" i="12"/>
  <c r="N159" i="12"/>
  <c r="N147" i="12"/>
  <c r="N133" i="12"/>
  <c r="N212" i="12"/>
  <c r="N113" i="12"/>
  <c r="N110" i="12"/>
  <c r="N92" i="12"/>
  <c r="N77" i="12"/>
  <c r="N71" i="12"/>
  <c r="N41" i="12"/>
  <c r="N33" i="12"/>
  <c r="M376" i="12" l="1"/>
  <c r="L376" i="12"/>
  <c r="K376" i="12"/>
  <c r="H376" i="12"/>
  <c r="N376" i="12" s="1"/>
  <c r="M369" i="12"/>
  <c r="L369" i="12"/>
  <c r="K369" i="12"/>
  <c r="H369" i="12"/>
  <c r="N369" i="12" s="1"/>
  <c r="M346" i="12"/>
  <c r="L346" i="12"/>
  <c r="K346" i="12"/>
  <c r="H346" i="12"/>
  <c r="N346" i="12" s="1"/>
  <c r="M315" i="12"/>
  <c r="L315" i="12"/>
  <c r="K315" i="12"/>
  <c r="H315" i="12"/>
  <c r="N315" i="12" s="1"/>
  <c r="M314" i="12"/>
  <c r="L314" i="12"/>
  <c r="K314" i="12"/>
  <c r="H314" i="12"/>
  <c r="N314" i="12" s="1"/>
  <c r="M313" i="12"/>
  <c r="L313" i="12"/>
  <c r="K313" i="12"/>
  <c r="H313" i="12"/>
  <c r="N313" i="12" s="1"/>
  <c r="M307" i="12"/>
  <c r="L307" i="12"/>
  <c r="K307" i="12"/>
  <c r="H307" i="12"/>
  <c r="N307" i="12" s="1"/>
  <c r="N305" i="12" s="1"/>
  <c r="N303" i="12" s="1"/>
  <c r="N367" i="12" l="1"/>
  <c r="N356" i="12" s="1"/>
  <c r="M299" i="12"/>
  <c r="L299" i="12"/>
  <c r="K299" i="12"/>
  <c r="H299" i="12"/>
  <c r="N299" i="12" s="1"/>
  <c r="M300" i="12"/>
  <c r="L300" i="12"/>
  <c r="K300" i="12"/>
  <c r="H300" i="12"/>
  <c r="N300" i="12" s="1"/>
  <c r="M107" i="12"/>
  <c r="L107" i="12"/>
  <c r="K107" i="12"/>
  <c r="H107" i="12"/>
  <c r="N107" i="12" s="1"/>
  <c r="L239" i="12" l="1"/>
  <c r="H239" i="12"/>
  <c r="N239" i="12" s="1"/>
  <c r="L225" i="12"/>
  <c r="H225" i="12"/>
  <c r="N225" i="12" s="1"/>
  <c r="L240" i="12"/>
  <c r="H240" i="12"/>
  <c r="N240" i="12" s="1"/>
  <c r="N223" i="12" l="1"/>
  <c r="K225" i="12"/>
  <c r="M225" i="12"/>
  <c r="K239" i="12"/>
  <c r="M239" i="12"/>
  <c r="K240" i="12"/>
  <c r="M240" i="12"/>
  <c r="M101" i="12" l="1"/>
  <c r="L101" i="12"/>
  <c r="K101" i="12"/>
  <c r="H101" i="12"/>
  <c r="N101" i="12" s="1"/>
  <c r="M109" i="12" l="1"/>
  <c r="H109" i="12"/>
  <c r="N109" i="12" s="1"/>
  <c r="N105" i="12" s="1"/>
  <c r="N103" i="12" s="1"/>
  <c r="L109" i="12" l="1"/>
  <c r="K109" i="12"/>
  <c r="M301" i="12" l="1"/>
  <c r="H301" i="12"/>
  <c r="N301" i="12" s="1"/>
  <c r="M298" i="12"/>
  <c r="H298" i="12"/>
  <c r="N298" i="12" s="1"/>
  <c r="M302" i="12"/>
  <c r="H302" i="12"/>
  <c r="N302" i="12" s="1"/>
  <c r="N296" i="12" l="1"/>
  <c r="L298" i="12"/>
  <c r="L301" i="12"/>
  <c r="K298" i="12"/>
  <c r="K301" i="12"/>
  <c r="L302" i="12"/>
  <c r="K302" i="12"/>
  <c r="K286" i="12" l="1"/>
  <c r="K131" i="12"/>
  <c r="K102" i="12"/>
  <c r="M84" i="12"/>
  <c r="M64" i="12"/>
  <c r="M57" i="12"/>
  <c r="M54" i="12"/>
  <c r="M53" i="12"/>
  <c r="M52" i="12"/>
  <c r="M51" i="12"/>
  <c r="M48" i="12"/>
  <c r="M40" i="12"/>
  <c r="M39" i="12"/>
  <c r="M38" i="12"/>
  <c r="M32" i="12"/>
  <c r="M31" i="12"/>
  <c r="M28" i="12"/>
  <c r="M25" i="12"/>
  <c r="M18" i="12"/>
  <c r="M15" i="12"/>
  <c r="H39" i="12"/>
  <c r="N39" i="12" s="1"/>
  <c r="H32" i="12"/>
  <c r="N32" i="12" s="1"/>
  <c r="H31" i="12"/>
  <c r="N31" i="12" s="1"/>
  <c r="H38" i="12"/>
  <c r="N38" i="12" s="1"/>
  <c r="H40" i="12"/>
  <c r="N40" i="12" s="1"/>
  <c r="H84" i="12"/>
  <c r="N84" i="12" s="1"/>
  <c r="H396" i="12"/>
  <c r="N377" i="12"/>
  <c r="H348" i="12"/>
  <c r="N348" i="12" s="1"/>
  <c r="H345" i="12"/>
  <c r="N345" i="12" s="1"/>
  <c r="H342" i="12"/>
  <c r="N342" i="12" s="1"/>
  <c r="H341" i="12"/>
  <c r="N341" i="12" s="1"/>
  <c r="H287" i="12"/>
  <c r="N287" i="12" s="1"/>
  <c r="H286" i="12"/>
  <c r="N286" i="12" s="1"/>
  <c r="H285" i="12"/>
  <c r="N285" i="12" s="1"/>
  <c r="H131" i="12"/>
  <c r="N131" i="12" s="1"/>
  <c r="H130" i="12"/>
  <c r="N130" i="12" s="1"/>
  <c r="H102" i="12"/>
  <c r="N102" i="12" s="1"/>
  <c r="H64" i="12"/>
  <c r="N64" i="12" s="1"/>
  <c r="H57" i="12"/>
  <c r="N57" i="12" s="1"/>
  <c r="H54" i="12"/>
  <c r="N54" i="12" s="1"/>
  <c r="H53" i="12"/>
  <c r="N53" i="12" s="1"/>
  <c r="H52" i="12"/>
  <c r="N52" i="12" s="1"/>
  <c r="H51" i="12"/>
  <c r="N51" i="12" s="1"/>
  <c r="H48" i="12"/>
  <c r="N48" i="12" s="1"/>
  <c r="H28" i="12"/>
  <c r="N28" i="12" s="1"/>
  <c r="H25" i="12"/>
  <c r="N25" i="12" s="1"/>
  <c r="H18" i="12"/>
  <c r="N18" i="12" s="1"/>
  <c r="H15" i="12"/>
  <c r="N15" i="12" s="1"/>
  <c r="J402" i="12" l="1"/>
  <c r="N283" i="12"/>
  <c r="M130" i="12"/>
  <c r="L130" i="12"/>
  <c r="M285" i="12"/>
  <c r="L285" i="12"/>
  <c r="M287" i="12"/>
  <c r="L287" i="12"/>
  <c r="M341" i="12"/>
  <c r="L341" i="12"/>
  <c r="M345" i="12"/>
  <c r="L345" i="12"/>
  <c r="M348" i="12"/>
  <c r="L348" i="12"/>
  <c r="K15" i="12"/>
  <c r="K348" i="12"/>
  <c r="K345" i="12"/>
  <c r="K341" i="12"/>
  <c r="K84" i="12"/>
  <c r="K57" i="12"/>
  <c r="K52" i="12"/>
  <c r="K39" i="12"/>
  <c r="K32" i="12"/>
  <c r="K31" i="12"/>
  <c r="K25" i="12"/>
  <c r="L28" i="12"/>
  <c r="L38" i="12"/>
  <c r="L40" i="12"/>
  <c r="L48" i="12"/>
  <c r="L51" i="12"/>
  <c r="L53" i="12"/>
  <c r="L54" i="12"/>
  <c r="L64" i="12"/>
  <c r="L102" i="12"/>
  <c r="M102" i="12"/>
  <c r="L131" i="12"/>
  <c r="M131" i="12"/>
  <c r="M286" i="12"/>
  <c r="L286" i="12"/>
  <c r="M342" i="12"/>
  <c r="L342" i="12"/>
  <c r="M396" i="12"/>
  <c r="L396" i="12"/>
  <c r="K342" i="12"/>
  <c r="K287" i="12"/>
  <c r="K285" i="12"/>
  <c r="K130" i="12"/>
  <c r="K64" i="12"/>
  <c r="K54" i="12"/>
  <c r="K53" i="12"/>
  <c r="K51" i="12"/>
  <c r="K48" i="12"/>
  <c r="K40" i="12"/>
  <c r="K38" i="12"/>
  <c r="K28" i="12"/>
  <c r="K396" i="12"/>
  <c r="L15" i="12"/>
  <c r="L25" i="12"/>
  <c r="L31" i="12"/>
  <c r="L32" i="12"/>
  <c r="L39" i="12"/>
  <c r="L52" i="12"/>
  <c r="L57" i="12"/>
  <c r="L84" i="12"/>
  <c r="K18" i="12"/>
  <c r="L18" i="12"/>
  <c r="N37" i="12" l="1"/>
  <c r="N24" i="12"/>
  <c r="N46" i="12"/>
  <c r="N83" i="12"/>
  <c r="N69" i="12" s="1"/>
  <c r="N67" i="12" s="1"/>
  <c r="N13" i="12"/>
  <c r="N49" i="12"/>
  <c r="N99" i="12"/>
  <c r="N90" i="12" s="1"/>
  <c r="N119" i="12"/>
  <c r="N117" i="12" s="1"/>
  <c r="J403" i="12"/>
  <c r="N339" i="12"/>
  <c r="N55" i="12"/>
  <c r="N30" i="12"/>
  <c r="N29" i="12" s="1"/>
  <c r="N221" i="12" l="1"/>
  <c r="N22" i="12"/>
  <c r="N20" i="12" s="1"/>
  <c r="J404" i="12"/>
  <c r="N396" i="12" l="1"/>
  <c r="J398" i="12"/>
  <c r="J399" i="12" s="1"/>
  <c r="N394" i="12" l="1"/>
  <c r="J406" i="12" s="1"/>
  <c r="J407" i="12" s="1"/>
  <c r="J400" i="12"/>
  <c r="J410" i="12" l="1"/>
  <c r="O86" i="12" s="1"/>
  <c r="J411" i="12"/>
  <c r="O80" i="12" l="1"/>
  <c r="O87" i="12"/>
  <c r="O62" i="12"/>
  <c r="O61" i="12"/>
  <c r="O19" i="12"/>
  <c r="O392" i="12"/>
  <c r="O391" i="12"/>
  <c r="O261" i="12"/>
  <c r="O126" i="12"/>
  <c r="O27" i="12"/>
  <c r="O347" i="12"/>
  <c r="O210" i="12"/>
  <c r="O365" i="12"/>
  <c r="O272" i="12"/>
  <c r="O281" i="12"/>
  <c r="O189" i="12"/>
  <c r="O249" i="12"/>
  <c r="O164" i="12"/>
  <c r="O171" i="12"/>
  <c r="O146" i="12"/>
  <c r="O158" i="12"/>
  <c r="O132" i="12"/>
  <c r="O382" i="12"/>
  <c r="O383" i="12"/>
  <c r="O384" i="12"/>
  <c r="O388" i="12"/>
  <c r="O385" i="12"/>
  <c r="O386" i="12"/>
  <c r="O387" i="12"/>
  <c r="O390" i="12"/>
  <c r="O389" i="12"/>
  <c r="O381" i="12"/>
  <c r="O393" i="12"/>
  <c r="O371" i="12"/>
  <c r="O372" i="12"/>
  <c r="O361" i="12"/>
  <c r="O362" i="12"/>
  <c r="O363" i="12"/>
  <c r="O360" i="12"/>
  <c r="O364" i="12"/>
  <c r="O366" i="12"/>
  <c r="O370" i="12"/>
  <c r="O373" i="12"/>
  <c r="O375" i="12"/>
  <c r="O374" i="12"/>
  <c r="O355" i="12"/>
  <c r="O353" i="12"/>
  <c r="O352" i="12"/>
  <c r="O351" i="12"/>
  <c r="O354" i="12"/>
  <c r="O343" i="12"/>
  <c r="O344" i="12"/>
  <c r="O338" i="12"/>
  <c r="O335" i="12"/>
  <c r="O330" i="12"/>
  <c r="O331" i="12"/>
  <c r="O332" i="12"/>
  <c r="O326" i="12"/>
  <c r="O325" i="12"/>
  <c r="O327" i="12"/>
  <c r="O318" i="12"/>
  <c r="O321" i="12"/>
  <c r="O322" i="12"/>
  <c r="O319" i="12"/>
  <c r="O320" i="12"/>
  <c r="O308" i="12"/>
  <c r="O310" i="12"/>
  <c r="O311" i="12"/>
  <c r="O309" i="12"/>
  <c r="O312" i="12"/>
  <c r="O293" i="12"/>
  <c r="O292" i="12"/>
  <c r="O277" i="12"/>
  <c r="O294" i="12"/>
  <c r="O290" i="12"/>
  <c r="O295" i="12"/>
  <c r="O291" i="12"/>
  <c r="O276" i="12"/>
  <c r="O278" i="12"/>
  <c r="O259" i="12"/>
  <c r="O263" i="12"/>
  <c r="O260" i="12"/>
  <c r="O262" i="12"/>
  <c r="O264" i="12"/>
  <c r="O265" i="12"/>
  <c r="O266" i="12"/>
  <c r="O267" i="12"/>
  <c r="O269" i="12"/>
  <c r="O268" i="12"/>
  <c r="O244" i="12"/>
  <c r="O254" i="12"/>
  <c r="O245" i="12"/>
  <c r="O246" i="12"/>
  <c r="O258" i="12"/>
  <c r="O270" i="12"/>
  <c r="O271" i="12"/>
  <c r="O253" i="12"/>
  <c r="O252" i="12"/>
  <c r="O255" i="12"/>
  <c r="O247" i="12"/>
  <c r="O282" i="12"/>
  <c r="O279" i="12"/>
  <c r="O280" i="12"/>
  <c r="O275" i="12"/>
  <c r="O235" i="12"/>
  <c r="O243" i="12"/>
  <c r="O248" i="12"/>
  <c r="O229" i="12"/>
  <c r="O226" i="12"/>
  <c r="O230" i="12"/>
  <c r="O227" i="12"/>
  <c r="O231" i="12"/>
  <c r="O228" i="12"/>
  <c r="O233" i="12"/>
  <c r="O234" i="12"/>
  <c r="O236" i="12"/>
  <c r="O232" i="12"/>
  <c r="O237" i="12"/>
  <c r="O238" i="12"/>
  <c r="O216" i="12"/>
  <c r="O195" i="12"/>
  <c r="O196" i="12"/>
  <c r="O197" i="12"/>
  <c r="O198" i="12"/>
  <c r="O193" i="12"/>
  <c r="O194" i="12"/>
  <c r="O199" i="12"/>
  <c r="O200" i="12"/>
  <c r="O201" i="12"/>
  <c r="O204" i="12"/>
  <c r="O203" i="12"/>
  <c r="O205" i="12"/>
  <c r="O202" i="12"/>
  <c r="O207" i="12"/>
  <c r="O206" i="12"/>
  <c r="O175" i="12"/>
  <c r="O176" i="12"/>
  <c r="O177" i="12"/>
  <c r="O179" i="12"/>
  <c r="O178" i="12"/>
  <c r="O180" i="12"/>
  <c r="O181" i="12"/>
  <c r="O168" i="12"/>
  <c r="O182" i="12"/>
  <c r="O151" i="12"/>
  <c r="O152" i="12"/>
  <c r="O153" i="12"/>
  <c r="O150" i="12"/>
  <c r="O154" i="12"/>
  <c r="O155" i="12"/>
  <c r="O138" i="12"/>
  <c r="O137" i="12"/>
  <c r="O136" i="12"/>
  <c r="O140" i="12"/>
  <c r="O139" i="12"/>
  <c r="O141" i="12"/>
  <c r="O142" i="12"/>
  <c r="O143" i="12"/>
  <c r="O121" i="12"/>
  <c r="O122" i="12"/>
  <c r="O127" i="12"/>
  <c r="O123" i="12"/>
  <c r="O124" i="12"/>
  <c r="O125" i="12"/>
  <c r="O128" i="12"/>
  <c r="O129" i="12"/>
  <c r="O220" i="12"/>
  <c r="O208" i="12"/>
  <c r="O209" i="12"/>
  <c r="O192" i="12"/>
  <c r="O211" i="12"/>
  <c r="O186" i="12"/>
  <c r="O187" i="12"/>
  <c r="O188" i="12"/>
  <c r="O174" i="12"/>
  <c r="O183" i="12"/>
  <c r="O167" i="12"/>
  <c r="O169" i="12"/>
  <c r="O170" i="12"/>
  <c r="O161" i="12"/>
  <c r="O162" i="12"/>
  <c r="O163" i="12"/>
  <c r="O149" i="12"/>
  <c r="O156" i="12"/>
  <c r="O157" i="12"/>
  <c r="O145" i="12"/>
  <c r="O135" i="12"/>
  <c r="O144" i="12"/>
  <c r="O215" i="12"/>
  <c r="O217" i="12"/>
  <c r="O214" i="12"/>
  <c r="O115" i="12"/>
  <c r="O116" i="12"/>
  <c r="O108" i="12"/>
  <c r="O112" i="12"/>
  <c r="O97" i="12"/>
  <c r="O96" i="12"/>
  <c r="O95" i="12"/>
  <c r="O94" i="12"/>
  <c r="O98" i="12"/>
  <c r="O79" i="12"/>
  <c r="O81" i="12"/>
  <c r="O78" i="12"/>
  <c r="O82" i="12"/>
  <c r="O85" i="12"/>
  <c r="O74" i="12"/>
  <c r="O72" i="12"/>
  <c r="O75" i="12"/>
  <c r="O76" i="12"/>
  <c r="O73" i="12"/>
  <c r="O89" i="12"/>
  <c r="O88" i="12"/>
  <c r="O58" i="12"/>
  <c r="O59" i="12"/>
  <c r="O63" i="12"/>
  <c r="O60" i="12"/>
  <c r="O45" i="12"/>
  <c r="O43" i="12"/>
  <c r="O44" i="12"/>
  <c r="O34" i="12"/>
  <c r="O35" i="12"/>
  <c r="O36" i="12"/>
  <c r="O26" i="12"/>
  <c r="O17" i="12"/>
  <c r="O16" i="12"/>
  <c r="O346" i="12"/>
  <c r="O376" i="12"/>
  <c r="O369" i="12"/>
  <c r="O299" i="12"/>
  <c r="O307" i="12"/>
  <c r="O315" i="12"/>
  <c r="O313" i="12"/>
  <c r="O314" i="12"/>
  <c r="O107" i="12"/>
  <c r="O300" i="12"/>
  <c r="O239" i="12"/>
  <c r="O225" i="12"/>
  <c r="O240" i="12"/>
  <c r="O101" i="12"/>
  <c r="J408" i="12"/>
  <c r="O396" i="12"/>
  <c r="O394" i="12" s="1"/>
  <c r="O406" i="12" s="1"/>
  <c r="O39" i="12"/>
  <c r="O285" i="12"/>
  <c r="O51" i="12"/>
  <c r="O84" i="12"/>
  <c r="O287" i="12"/>
  <c r="O302" i="12"/>
  <c r="O38" i="12"/>
  <c r="O54" i="12"/>
  <c r="O18" i="12"/>
  <c r="O341" i="12"/>
  <c r="O342" i="12"/>
  <c r="O301" i="12"/>
  <c r="O31" i="12"/>
  <c r="O57" i="12"/>
  <c r="O130" i="12"/>
  <c r="O348" i="12"/>
  <c r="O131" i="12"/>
  <c r="O286" i="12"/>
  <c r="O15" i="12"/>
  <c r="O40" i="12"/>
  <c r="O64" i="12"/>
  <c r="O25" i="12"/>
  <c r="O52" i="12"/>
  <c r="O345" i="12"/>
  <c r="O109" i="12"/>
  <c r="O28" i="12"/>
  <c r="O48" i="12"/>
  <c r="O53" i="12"/>
  <c r="O32" i="12"/>
  <c r="O102" i="12"/>
  <c r="O298" i="12"/>
  <c r="J412" i="12"/>
  <c r="O223" i="12" l="1"/>
  <c r="O379" i="12"/>
  <c r="O358" i="12"/>
  <c r="O349" i="12"/>
  <c r="O333" i="12"/>
  <c r="O336" i="12"/>
  <c r="O328" i="12"/>
  <c r="O323" i="12"/>
  <c r="O316" i="12"/>
  <c r="O288" i="12"/>
  <c r="O256" i="12"/>
  <c r="O250" i="12"/>
  <c r="O273" i="12"/>
  <c r="O241" i="12"/>
  <c r="O218" i="12"/>
  <c r="O190" i="12"/>
  <c r="O184" i="12"/>
  <c r="O172" i="12"/>
  <c r="O165" i="12"/>
  <c r="O159" i="12"/>
  <c r="O147" i="12"/>
  <c r="O133" i="12"/>
  <c r="O212" i="12"/>
  <c r="O113" i="12"/>
  <c r="O110" i="12"/>
  <c r="O92" i="12"/>
  <c r="O77" i="12"/>
  <c r="O71" i="12"/>
  <c r="O33" i="12"/>
  <c r="O41" i="12"/>
  <c r="O367" i="12"/>
  <c r="O305" i="12"/>
  <c r="O105" i="12"/>
  <c r="O24" i="12"/>
  <c r="O83" i="12"/>
  <c r="O46" i="12"/>
  <c r="O13" i="12"/>
  <c r="O30" i="12"/>
  <c r="O29" i="12" s="1"/>
  <c r="O99" i="12"/>
  <c r="O296" i="12"/>
  <c r="O339" i="12"/>
  <c r="O37" i="12"/>
  <c r="O55" i="12"/>
  <c r="O119" i="12"/>
  <c r="O49" i="12"/>
  <c r="O283" i="12"/>
  <c r="O356" i="12" l="1"/>
  <c r="O303" i="12"/>
  <c r="O221" i="12"/>
  <c r="O117" i="12"/>
  <c r="O103" i="12"/>
  <c r="O90" i="12"/>
  <c r="O69" i="12"/>
  <c r="O67" i="12" s="1"/>
  <c r="O377" i="12"/>
  <c r="O402" i="12" s="1"/>
  <c r="O22" i="12"/>
  <c r="O20" i="12" s="1"/>
  <c r="O398" i="12" l="1"/>
  <c r="O410" i="12" s="1"/>
</calcChain>
</file>

<file path=xl/sharedStrings.xml><?xml version="1.0" encoding="utf-8"?>
<sst xmlns="http://schemas.openxmlformats.org/spreadsheetml/2006/main" count="949" uniqueCount="671">
  <si>
    <t>TOTAL GERAL</t>
  </si>
  <si>
    <t>%</t>
  </si>
  <si>
    <t>MATERIAL</t>
  </si>
  <si>
    <t>m³</t>
  </si>
  <si>
    <t>m²</t>
  </si>
  <si>
    <t>kg</t>
  </si>
  <si>
    <t>m</t>
  </si>
  <si>
    <t>ESQUADRIAS</t>
  </si>
  <si>
    <t>un</t>
  </si>
  <si>
    <t>pç</t>
  </si>
  <si>
    <t>INSTALAÇÕES HIDRÁULICAS E SANITÁRIAS</t>
  </si>
  <si>
    <t>cj</t>
  </si>
  <si>
    <t>INSTALAÇÕES ELÉTRICAS</t>
  </si>
  <si>
    <t>ITEM</t>
  </si>
  <si>
    <t>CANTEIRO DE OBRAS</t>
  </si>
  <si>
    <t>DEMOLIÇÃO</t>
  </si>
  <si>
    <t>Fundo selador acrílico para ambientes internos e externos - 1 demão</t>
  </si>
  <si>
    <t>MOVIMENTO DE TERRA</t>
  </si>
  <si>
    <t>t</t>
  </si>
  <si>
    <t>TOTAL</t>
  </si>
  <si>
    <t>CUSTOS UNITÁRIOS                                                          (R$)</t>
  </si>
  <si>
    <t>UNID.</t>
  </si>
  <si>
    <t>SERVIÇOS PRELIMINARES / TÉCNICOS</t>
  </si>
  <si>
    <t>ALVENARIA / VEDAÇÃO / DIVISÓRIA</t>
  </si>
  <si>
    <t>PINTURAS</t>
  </si>
  <si>
    <t>ESQUADRIAS DE FERRO</t>
  </si>
  <si>
    <t>m³xkm</t>
  </si>
  <si>
    <t>2.1</t>
  </si>
  <si>
    <t>2.2</t>
  </si>
  <si>
    <t>2.1.1</t>
  </si>
  <si>
    <t>3.1</t>
  </si>
  <si>
    <t>3.2</t>
  </si>
  <si>
    <t>3.3</t>
  </si>
  <si>
    <t>3.4</t>
  </si>
  <si>
    <t>4.1</t>
  </si>
  <si>
    <t>4.2</t>
  </si>
  <si>
    <t>7.1</t>
  </si>
  <si>
    <t>7.1.1</t>
  </si>
  <si>
    <t>2.1.2</t>
  </si>
  <si>
    <t>2.1.3</t>
  </si>
  <si>
    <t>2.2.1</t>
  </si>
  <si>
    <t>2.2.2</t>
  </si>
  <si>
    <t>7.1.2</t>
  </si>
  <si>
    <t>8.1</t>
  </si>
  <si>
    <t>10.1</t>
  </si>
  <si>
    <t>10.1.2</t>
  </si>
  <si>
    <t>10.1.3</t>
  </si>
  <si>
    <t>10.1.4</t>
  </si>
  <si>
    <t>10.1.5</t>
  </si>
  <si>
    <t>12.1</t>
  </si>
  <si>
    <t>12.1.1</t>
  </si>
  <si>
    <t>12.1.2</t>
  </si>
  <si>
    <t>12.1.3</t>
  </si>
  <si>
    <t>12.2</t>
  </si>
  <si>
    <t>12.2.1</t>
  </si>
  <si>
    <t>12.2.2</t>
  </si>
  <si>
    <t>17.1</t>
  </si>
  <si>
    <t>17.2</t>
  </si>
  <si>
    <t>17.3</t>
  </si>
  <si>
    <t>17.4</t>
  </si>
  <si>
    <t>DESCRIÇÃO DOS SERVIÇOS</t>
  </si>
  <si>
    <t>PROJETOS</t>
  </si>
  <si>
    <t>1.1</t>
  </si>
  <si>
    <t>Como construído (“as built”) - projeto de arquitetura</t>
  </si>
  <si>
    <t>Como construído (“as built”) - projeto de instalações hidráulicas</t>
  </si>
  <si>
    <t>1.2</t>
  </si>
  <si>
    <t>1.3</t>
  </si>
  <si>
    <t>GERENCIAMENTO DE OBRAS /  FISCALIZAÇÃO</t>
  </si>
  <si>
    <t>21.1</t>
  </si>
  <si>
    <t>FUNDAÇÃO UNIVERSIDADE FEDERAL DO ABC</t>
  </si>
  <si>
    <t>MINISTÉRIO DA EDUCAÇÃO</t>
  </si>
  <si>
    <t>Como construído (“as built”) - projeto de instalações elétricas</t>
  </si>
  <si>
    <t>Carga, transporte e descarga mecânica até 1km - material de qualquer natureza</t>
  </si>
  <si>
    <t>Placa de obra em chapa de aço galvanizado - fornecimento e instalação</t>
  </si>
  <si>
    <t>fl</t>
  </si>
  <si>
    <t>QUANTIDADE</t>
  </si>
  <si>
    <t>EQUIPAMENTOS</t>
  </si>
  <si>
    <t>MDO</t>
  </si>
  <si>
    <t>EQUIP.</t>
  </si>
  <si>
    <t>INFRAESTRUTURA /  FUNDAÇÕES SIMPLES</t>
  </si>
  <si>
    <t>SUPERESTRUTURA</t>
  </si>
  <si>
    <t>6.1</t>
  </si>
  <si>
    <t>ESTRUTURA DE CONCRETO ARMADO MOLDADO "IN LOCO"</t>
  </si>
  <si>
    <t>6.1.1</t>
  </si>
  <si>
    <t>6.1.1.1</t>
  </si>
  <si>
    <t>6.1.1.2</t>
  </si>
  <si>
    <t>Construções Provisórias</t>
  </si>
  <si>
    <t>2.1.1.1</t>
  </si>
  <si>
    <t>2.1.1.2</t>
  </si>
  <si>
    <t>Ligações Provisórias</t>
  </si>
  <si>
    <t>2.1.2.1.1</t>
  </si>
  <si>
    <t>2.1.2.1.2</t>
  </si>
  <si>
    <t>2.1.2.1</t>
  </si>
  <si>
    <t>Medidor de energia polifásico - fornecimento e instalação</t>
  </si>
  <si>
    <t>Energia Elétrica</t>
  </si>
  <si>
    <t>Proteção e Sinalização</t>
  </si>
  <si>
    <t>2.1.3.1</t>
  </si>
  <si>
    <t>2.1.3.2</t>
  </si>
  <si>
    <t>Tela tapume em polietileno estirado para proteção de obras, malha 5mm - fornecimento e instalação</t>
  </si>
  <si>
    <t>2.1.3.3</t>
  </si>
  <si>
    <t>Disposição final de resíduos classe II-B (terra / entulho) em aterro licenciado</t>
  </si>
  <si>
    <t>Transporte de terra / entulho com caminhão basculante, para distâncias maiores que 4km, para disposição final do material transportado em aterro licenciado</t>
  </si>
  <si>
    <t>Reaterro apiloado manual de valas, com material reaproveitado, em camadas de até 20cm</t>
  </si>
  <si>
    <t>Regularização e compactação manual de fundo de valas com soquete</t>
  </si>
  <si>
    <t>SUBTOTAL 1 - itens 1 a 19</t>
  </si>
  <si>
    <t>SUBTOTAL 2 - item 20</t>
  </si>
  <si>
    <t>SUBTOTAL 3 - item 21</t>
  </si>
  <si>
    <t>TOTAL - itens 1 a 21</t>
  </si>
  <si>
    <t>TOTAL BDI</t>
  </si>
  <si>
    <t>un x mês</t>
  </si>
  <si>
    <t>Escavação manual de valas em material de 1ª categoria, até 1,50m de profundidade, excluindo esgotamento e escoramento</t>
  </si>
  <si>
    <t>Pintura látex acrílica sobre paredes internas e externas, na cor branco neve - 2 demãos</t>
  </si>
  <si>
    <t>Pintura latéx acrílica sobre forro de gesso acartonado, na cor branco neve - 2 demãos</t>
  </si>
  <si>
    <t>Emassamento com massa acrílica para ambientes internos / externos - 1 demão</t>
  </si>
  <si>
    <t>ÁGUAS PLUVIAIS</t>
  </si>
  <si>
    <t xml:space="preserve">Quadro de Luz e Força, em chapa metálica, para 32 disjuntores termomagnético monopolares, com barramento trifásico e neutro - fornecimento e instalação
</t>
  </si>
  <si>
    <t>Tapume em chapa de madeira compensada resinada espessura de 10 mm, estruturado com peças de madeira (pontaletes e sarrafos), acabamento em pintura látex acrílico na cor branca - fornecimento e instalação</t>
  </si>
  <si>
    <t>ALVENARIA ESTRUTURAL / DE VEDAÇÃO</t>
  </si>
  <si>
    <t xml:space="preserve">Alvenaria de blocos de concreto estrutural 14x19x39cm, Fbk=4,5 MPa, espessura 14cm, assentados com argamassa de cimento, cal hidratada e areia - traço 1:0,25:4 </t>
  </si>
  <si>
    <t>Vergas e contra-vergas em concreto armado embutidas na alvenaria em bloco de concreto</t>
  </si>
  <si>
    <t>Concreto graute, Fck 14MPa - fornecimento e colocação</t>
  </si>
  <si>
    <t>SERVIÇOS DIVERSOS</t>
  </si>
  <si>
    <t>Tubo de PVC reforçado, ponta bolsa e virola, Ø 200 mm, inclusive conexões, ref. Vinilfort ou equivalente - fornecimento e instalação</t>
  </si>
  <si>
    <t>Tubo de PVC reforçado, ponta bolsa e virola, Ø 250 mm, inclusive conexões, ref. Vinilfort ou equivalente - fornecimento e instalação</t>
  </si>
  <si>
    <t>Caixa de passagem / inspeção em alvenaria moldada "in loco", dimensões 60x60x60cm</t>
  </si>
  <si>
    <t>Serviços diversos</t>
  </si>
  <si>
    <t>Tratamento de junta de dilatação com selante tipo perfil M sistema Jeene ou equivalente - fornecimento e instalação</t>
  </si>
  <si>
    <t xml:space="preserve">Demolição de alvenaria em tijolos maciços, blocos cerâmicos ou de concreto, sem reaproveitamento </t>
  </si>
  <si>
    <t>BDI</t>
  </si>
  <si>
    <t>SUPERINTENDÊNCIA DE OBRAS</t>
  </si>
  <si>
    <t>Demolição de forro em gesso acartonado</t>
  </si>
  <si>
    <t>FUNDAÇÕES ESPECIAIS</t>
  </si>
  <si>
    <t>7.1.3</t>
  </si>
  <si>
    <t>7.1.4</t>
  </si>
  <si>
    <t>8.1.1</t>
  </si>
  <si>
    <t>8.1.2</t>
  </si>
  <si>
    <t>Porta de ferro tipo "de enrolar" em chapa de aço galvanizado, composta por tiras de articular e batente em perfil "U", dimensões 490x510cm, com abertura para porta de pedestres, automatizada - fornecimento e instalação</t>
  </si>
  <si>
    <t>Porta corta-fogo P90 (tempo de resistência contra chamas igual a 90 minutos), dimensões 1,60x2,10m, composta por 2 folhas de abrir 80 cm, para receber pintura em esmalte sintético, sobre fundo antiferruginoso, inclusive batente, dobradiças, barra antipânico PHB 3000 ref.: Dorma ou equivalente e sistema de fechamento com eletroimã SAM2-24 ref.: La Fonte ou equivalente - fornecimento e instalação</t>
  </si>
  <si>
    <t>ALARME DE INCÊNDIO</t>
  </si>
  <si>
    <t>Detector de fumaça endereçado, possibilidade de ajuste nos níveis de sensibilidade, led bicolor (vermelho, verde), alimentação pelo laço - fornecimento e instalação</t>
  </si>
  <si>
    <t>Detector termovelocimétrico endereçado, possibilidade de ajuste nos níveis de sensibilidade (até 9,4ºC/min), led bicolor (vermelho, verde), alimentação pelo laço - fornecimento e instalação</t>
  </si>
  <si>
    <t>Acionador manual endereçado tipo quebra vidro, led bicolor (vermelho, verde), alimentação pelo laço - fornecimento e instalação</t>
  </si>
  <si>
    <t>Avisador áudio visual, sinal visual com ajuste de 15 a 110 cd, sinal de áudio ajustável até 85 dBA - fornecimento e instalação</t>
  </si>
  <si>
    <t>12.1.4</t>
  </si>
  <si>
    <t>Canaleta de concreto moldada "in loco" para captação de águas pluviais, dimensões 25x15cm, inclusive forma de madeira e lastro de concreto não estrutural Fck = 9 MPa, espessura 7cm - fornecimento e execução</t>
  </si>
  <si>
    <t xml:space="preserve">Poço de visita para rede de águas pluviais, d=1,50m h=3,00m de câmera única impermeabilizada internamente, tampa de concreto armado e chaminé com 600mm de Ø com tampão de fºfº </t>
  </si>
  <si>
    <t>Tubo de PVC reforçado, ponta bolsa e virola, Ø 300 mm, inclusive conexões, ref. Vinilfort ou equivalente - fornecimento e instalação</t>
  </si>
  <si>
    <t>12.2.3</t>
  </si>
  <si>
    <t>INSTALAÇÕES DE COMBATE A INCÊNDIO</t>
  </si>
  <si>
    <t>Extintor de incêndio manual de água pressurizada de 10 litros - fornecimento e instalação</t>
  </si>
  <si>
    <t>Extintor de incêndio manual de gás carbônico de 6 kg - fornecimento e instalação</t>
  </si>
  <si>
    <t>Extintor de incêndio manual de pó químico de 4 kg - fornecimento e instalação</t>
  </si>
  <si>
    <t>Extintor sobre-rodas, pressurizado, com 50 kg de pó BC (a base de bicarbonato de sódio) com teor de 95% de agente inibidor - fornecimento e instalação</t>
  </si>
  <si>
    <t>Abrigo para hidrante, dimensões 90x60x17cm, composto por caixa de incêndio em chapa SAE 1020 laminada a frio, porta com ventilação e visor suporte 1/2 lua, esguicho em latão com engate rápido, 2 mangueiras de incêndio com comprimento=15metros, redução fixa tipo storz em latão e registro de globo angular 45º  Ø  2 1/2" em latão - fornecimento e instalação</t>
  </si>
  <si>
    <t>14.1</t>
  </si>
  <si>
    <t>14.2</t>
  </si>
  <si>
    <t>14.3</t>
  </si>
  <si>
    <t>14.4</t>
  </si>
  <si>
    <t>14.5</t>
  </si>
  <si>
    <t>Execução de perfuração em estrutura de concreto através de furo de 5.1/4" de diâmetro com 300 mm de profundidade - incluso mobilização e desmobilização</t>
  </si>
  <si>
    <t>EQUIPAMENTOS DIVERSOS</t>
  </si>
  <si>
    <t>20.1</t>
  </si>
  <si>
    <t>20.1.1</t>
  </si>
  <si>
    <t>SUBTOTAL 1 - itens 1 a 19 com BDI sugerido de 30,00%</t>
  </si>
  <si>
    <t>SUBTOTAL 2 - item 20 com BDI sugerido de 20,00%</t>
  </si>
  <si>
    <t>SUBTOTAL 3 - item 21 com BDI sugerido de 30,00%</t>
  </si>
  <si>
    <t>REVESTIMENTOS</t>
  </si>
  <si>
    <t>15.1</t>
  </si>
  <si>
    <t>REVESTIMENTOS DE PISOS</t>
  </si>
  <si>
    <t>Regularização de piso em argamassa de cimento e areia sem peneirar  traço 1:3, espessura 3cm, preparo mecânico</t>
  </si>
  <si>
    <t>Lastro de brita n.º 02 apiloada manualmente, espessura 5cm</t>
  </si>
  <si>
    <t>Piso podotátil em ladrilho hidráulico, dimensões 25x25x2cm, tipo alerta ou direcional, na cor amarela ou azul - fornecimento e instalação</t>
  </si>
  <si>
    <t>Piso em concreto usinado bombeado Fck=25MPa , espessura 7cm, com armação em tela metálica soldada, polimento com máquina elétrica e juntas de dilatação cortadas em quadros de 2,00x2,00m, preenchidas com selante elástico - fornecimento e execução</t>
  </si>
  <si>
    <t>15.1.1</t>
  </si>
  <si>
    <t>15.1.2</t>
  </si>
  <si>
    <t>15.1.3</t>
  </si>
  <si>
    <t>15.1.4</t>
  </si>
  <si>
    <t>17.5</t>
  </si>
  <si>
    <t>Pintura com tinta a base de poliuretano alifático para piso de ginásio poliesportivo, inclusive limpeza do local, aplicação de primer PU e preparo para pintura - 2 demãos</t>
  </si>
  <si>
    <t>PAISAGISMO E URBANIZAÇÃO</t>
  </si>
  <si>
    <t>19.1</t>
  </si>
  <si>
    <t>MOBILIÁRIOS E ACESSÓRIOS</t>
  </si>
  <si>
    <t>Guarda-corpo e corrimão com montante vertical e horizontal duplo, dupla altura, em tubo de aço galvanizado Ø4,22cm, montantes horizontais de fechamento (4 unidades) em tubo de aço galvanizado Ø 2,67cm, fixação através de chumbamento no piso, incluso fundo primer e pintura eletrostática 2 demãos - fornecimento e instalação</t>
  </si>
  <si>
    <t>Corrimão em aço galvanizado, dupla altura, para fixação em paredes, composto por tubos Ø4,22cm soldados em chapas aparafusadas, incluso fundo primer e pintura eletrostática 2 demãos - fornecimento e instalação</t>
  </si>
  <si>
    <t>19.1.1</t>
  </si>
  <si>
    <t>19.1.2</t>
  </si>
  <si>
    <t>Administração local da obra - 8,87% sobre os itens 1 a 20</t>
  </si>
  <si>
    <t xml:space="preserve">                                                                                                                                                                                                                             processo n.º 23006.000910/2018-75</t>
  </si>
  <si>
    <t>1.4</t>
  </si>
  <si>
    <t>1.5</t>
  </si>
  <si>
    <t>Aluguel de contêiner para sanitário com 4 vasos, 1 lavatório, 1 mictório e 8 chuveiros - dimensões: largura 2,30m, comprimento 6,00m e altura 2,50m - mobilização e desmobilização</t>
  </si>
  <si>
    <t>Aluguel de contêiner para instalação de canteiro de obras, composto por refeitório, escritórios e vestiários - dimensões: largura 2,50m, comprimento 6,00m e altura 2,50m - mobilização e desmobilização</t>
  </si>
  <si>
    <t>2.2.3</t>
  </si>
  <si>
    <t>Demolição de concreto armado com utilização de martelo rompedor</t>
  </si>
  <si>
    <t>2.1.4</t>
  </si>
  <si>
    <t>Controle Tecnológico</t>
  </si>
  <si>
    <t>Aço - ensaio de dobramento e tração para determinção de massa linear, limite de escoamento, limite de resistência e diâmetro real, inclusive coleta das amostras</t>
  </si>
  <si>
    <t>Concreto - ensaio de resistência à compressão simples, inclusive coleta das amostras</t>
  </si>
  <si>
    <t>Concreto - ensaio de abatimento do tronco de cone</t>
  </si>
  <si>
    <t>2.1.4.1</t>
  </si>
  <si>
    <t>2.1.4.2</t>
  </si>
  <si>
    <t>2.1.4.3</t>
  </si>
  <si>
    <t>2.3</t>
  </si>
  <si>
    <t>LOCAÇÃO DE OBRAS, ENTELAMENTO E BANDEJAS DE PROTEÇÃO</t>
  </si>
  <si>
    <t>Locação de obra através de gabarito de tábuas corridas pontaleteadas, com reaproveitamento 3 vezes</t>
  </si>
  <si>
    <t>2.3.1</t>
  </si>
  <si>
    <t>4.3</t>
  </si>
  <si>
    <t>4.4</t>
  </si>
  <si>
    <t>4.6</t>
  </si>
  <si>
    <t>Lastro de concreto não estrutural Fck = 9 MPa, espessura 7cm</t>
  </si>
  <si>
    <t>Forma de madeira comum para fundações com tábua de 3ª (2,5 x 30cm), inclusive montagem e desmontagem</t>
  </si>
  <si>
    <t>Concreto usinado bombeado Fck=25 MPa, inclusive colocação, espalhamento e acabamento</t>
  </si>
  <si>
    <t>6.1.1.3</t>
  </si>
  <si>
    <t>6.1.1.4</t>
  </si>
  <si>
    <t>6.1.1.5</t>
  </si>
  <si>
    <t>Instalação de ponto de ancoragem em aço inox - fornecimento e instalação</t>
  </si>
  <si>
    <t>Laudo com teste de carga e ART de ponto de ancoragem em aço inox - fornecimento</t>
  </si>
  <si>
    <t>Instalação cabo de aço para linha de vida, incluindo acessórios para fixação - fornecimento e instalação</t>
  </si>
  <si>
    <t>Mão francesa em perfil cantoneira de aço galvanizado dobrado, 70x70mm e 40x40mm, b= 2", e= 3,00mm – fabricação e instalação</t>
  </si>
  <si>
    <t>Forma de madeira para concreto aparente em chapa compensada plastificada, espessura 18mm, reaproveitamento 3 vezes, incluindo a execução de contraventamentos, travamentos e escoramento em madeira - fabricação, montagem, escoramento  e desmontagem</t>
  </si>
  <si>
    <t xml:space="preserve">Forma cilíndrica de madeira para concreto aparente, Ø40cm e Ø44cm, em sarrafos de madeira de 2,5x5cm, reaproveitamento 3 vezes, incluindo a execução de contraventamentos, travamentos e escoramento em madeira - fabricação, montagem, escoramento e desmontagem </t>
  </si>
  <si>
    <t>Concreto usinado bombeado Fck=35 MPa, inclusive colocação, espalhamento e acabamento</t>
  </si>
  <si>
    <t>Pilares</t>
  </si>
  <si>
    <t>6.1.2</t>
  </si>
  <si>
    <t>6.1.2.1</t>
  </si>
  <si>
    <t>6.1.2.2</t>
  </si>
  <si>
    <t>6.1.2.4</t>
  </si>
  <si>
    <t>6.1.3</t>
  </si>
  <si>
    <t>Vigas e Lajes</t>
  </si>
  <si>
    <t>6.1.3.1</t>
  </si>
  <si>
    <t>6.1.3.2</t>
  </si>
  <si>
    <t>6.1.3.4</t>
  </si>
  <si>
    <t>Placa em concreto armado tipo "pré-laje", largura 1,00m ou 1,20m, espessura 3 cm e armadura tipo treliça, para laje com altura de 12 cm, incluindo a execução de contraventamentos, travamentos e escoramento metálico - montagem, escoramento  e desmontagem</t>
  </si>
  <si>
    <t>7.1.5</t>
  </si>
  <si>
    <t xml:space="preserve">Alvenaria de blocos de concreto estrutural 19x19x39cm, Fbk=4,5 MPa, espessura 19cm, assentados com argamassa de cimento, cal hidratada e areia - traço 1:0,25:4 </t>
  </si>
  <si>
    <t>DIVISÓRIAS EM GESSO ACARTONADO</t>
  </si>
  <si>
    <t>7.2</t>
  </si>
  <si>
    <t>7.2.1</t>
  </si>
  <si>
    <t>7.2.2</t>
  </si>
  <si>
    <t>Parede de gesso acartonado estruturada com perfis metálicos de 75mm, com miolo em lã-de-rocha de 50mm, composta por duas placas simples de gesso acartonado resistente à fogo e=12,5mm, (1RF+1RF), espessura total da parede 16,0cm  - fornecimento e instalação</t>
  </si>
  <si>
    <t>Contra-parede composta  por placa de gesso acartonado resistente à umidade e=12,5mm, estruturada com perfis metálicos de 70mm, com montantes a cada 600mm (0+1RF), espessura total  da parede 8,25 cm - fornecimento e instalação</t>
  </si>
  <si>
    <t>PF-01 Porta em chapa 16 galvanizada dobrada, composta por 1 folha de abrir 82cm, reforço interno em tubos (30x30mm e=1,20mm), batente em chapa 14 galvanizada dobrada, maçaneta com roseta e fecho tipo "unha", dimensões 92x215cm - fornecimento e instalação</t>
  </si>
  <si>
    <t>ESQUADRIAS DE MADEIRA</t>
  </si>
  <si>
    <t>8.2</t>
  </si>
  <si>
    <t>PM-01: porta com dimensões 92x215cm, composta por 1 folha de abrir em madeira sarrafeada encabeçada e=35mm revestida com laminado melamínico cor grafite, dimensões 82x210cm, batente em alumínio anodizado natural fosco e ferragens - fechadura, maçaneta com roseta e dobradiças - com acabamento cromado acetinado - fornecimento e instalação</t>
  </si>
  <si>
    <t>8.2.1</t>
  </si>
  <si>
    <t>Conjunto modular em alumínio anodizado na cor branco (CA-I-01/02/03), composto por caixilhos "fixo" e de "correr" para receber vidro laminado incolor 10mm e veneziana fixa, perfis linha "gold"; acessórios ref.: Udinese ou equivalente - fornecimento e instalação</t>
  </si>
  <si>
    <t>Conjunto modular em alumínio anodizado na cor branco (CA-I-04/05/06), composto por caixilhos "fixo" e de "correr" para receber vidro laminado incolor 10mm e veneziana fixa, perfis linha "gold"; acessórios ref.: Udinese ou equivalente - fornecimento e instalação</t>
  </si>
  <si>
    <t>ESQUADRIAS DE ALUMÍNIO</t>
  </si>
  <si>
    <t>8.3.1</t>
  </si>
  <si>
    <t>8.3.2</t>
  </si>
  <si>
    <t>8.3</t>
  </si>
  <si>
    <t>10.9</t>
  </si>
  <si>
    <t>10.9.5</t>
  </si>
  <si>
    <t>10.2</t>
  </si>
  <si>
    <t>10.3</t>
  </si>
  <si>
    <t>10.4</t>
  </si>
  <si>
    <t>10.5</t>
  </si>
  <si>
    <t>10.6</t>
  </si>
  <si>
    <t>10.7</t>
  </si>
  <si>
    <t>10.8</t>
  </si>
  <si>
    <t>10.10</t>
  </si>
  <si>
    <t>FIOS E CABOS</t>
  </si>
  <si>
    <t>10.1.6</t>
  </si>
  <si>
    <t>10.1.7</t>
  </si>
  <si>
    <t>10.1.8</t>
  </si>
  <si>
    <t>10.1.9</t>
  </si>
  <si>
    <t>10.1.10</t>
  </si>
  <si>
    <t>10.1.11</t>
  </si>
  <si>
    <t>10.1.12</t>
  </si>
  <si>
    <t>Cabo isolado flexível de cobre com isolação em 0,6 /1 KV, livre de halogênio, com baixa emissão de fumaça e gases tóxicos (tipo "afumex" ou equivalente) #  2,5 mm² - fornecimento e instalação</t>
  </si>
  <si>
    <t>Cabo isolado flexível de cobre com isolação em 0,6 /1 KV, livre de halogênio, com baixa emissão de fumaça e gases tóxicos (tipo "afumex" ou equivalente) #  4 mm² - fornecimento e instalação</t>
  </si>
  <si>
    <t>Cabo isolado flexível de cobre com isolação em 0,6 /1 KV, livre de halogênio, com baixa emissão de fumaça e gases tóxicos (tipo "afumex" ou equivalente) #  6 mm² - fornecimento e instalação</t>
  </si>
  <si>
    <t>Cabo isolado flexível de cobre com isolação em 0,6 /1 KV, isolação HEPR #  10 mm² - fornecimento e instalação</t>
  </si>
  <si>
    <t>Cabo isolado flexível de cobre com isolação em 0,6 /1 KV, isolação HEPR #  16 mm² - fornecimento e instalação</t>
  </si>
  <si>
    <t>Cabo isolado flexível de cobre com isolação em 0,6 /1 KV, isolação HEPR #  35 mm² - fornecimento e instalação</t>
  </si>
  <si>
    <t>Cabo isolado flexível de cobre com isolação em 0,6 /1 KV, livre de halogênio, com baixa emissão de fumaça e gases tóxicos (tipo "afumex" ou equivalente) #  70 mm² - fornecimento e instalação</t>
  </si>
  <si>
    <t>Cabo isolado flexível de cobre com isolação em 0,6 /1 KV, livre de halogênio, com baixa emissão de fumaça e gases tóxicos (tipo "afumex" ou equivalente) #  95 mm² - fornecimento e instalação</t>
  </si>
  <si>
    <t>Cabo isolado flexível de cobre com isolação em 0,6 /1 KV, livre de halogênio, com baixa emissão de fumaça e gases tóxicos (tipo "afumex" ou equivalente) #  120 mm² - fornecimento e instalação</t>
  </si>
  <si>
    <t>Cabo isolado flexível de cobre com isolação em 0,6 /1 KV, livre de halogênio, com baixa emissão de fumaça e gases tóxicos (tipo "afumex" ou equivalente) #  150 mm² - fornecimento e instalação</t>
  </si>
  <si>
    <t>Cabo isolado flexível de cobre com isolação em 0,6 /1 KV, livre de halogênio, com baixa emissão de fumaça e gases tóxicos (tipo "afumex" ou equivalente) #  185 mm² - fornecimento e instalação</t>
  </si>
  <si>
    <t>ELETRODUTOS E ACESSÓRIOS</t>
  </si>
  <si>
    <t>10.2.1</t>
  </si>
  <si>
    <t>10.2.2</t>
  </si>
  <si>
    <t>10.2.3</t>
  </si>
  <si>
    <t>10.2.4</t>
  </si>
  <si>
    <t>10.2.5</t>
  </si>
  <si>
    <t>10.2.6</t>
  </si>
  <si>
    <t>10.2.7</t>
  </si>
  <si>
    <t>10.2.8</t>
  </si>
  <si>
    <t>10.2.9</t>
  </si>
  <si>
    <t>10.2.10</t>
  </si>
  <si>
    <t>10.2.11</t>
  </si>
  <si>
    <t>10.2.12</t>
  </si>
  <si>
    <t>Eletroduto em aço galvanizado eletrolítico  Ø 3/4", inclusive conexões - fornecimento e instalação</t>
  </si>
  <si>
    <t>Eletroduto em aço galvanizado eletrolítico  Ø 1", inclusive conexões - fornecimento e instalação</t>
  </si>
  <si>
    <t>Eletroduto em aço galvanizado eletrolítico  Ø 1 1/2", inclusive conexões - fornecimento e instalação</t>
  </si>
  <si>
    <t>Eletroduto em aço galvanizado eletrolítico  Ø 2", inclusive conexões - fornecimento e instalação</t>
  </si>
  <si>
    <t>Eletroduto em aço galvanizado eletrolítico  Ø 3", inclusive conexões - fornecimento e instalação</t>
  </si>
  <si>
    <t>Eletroduto em aço galvanizado eletrolítico  Ø 4", inclusive conexões - fornecimento e instalação</t>
  </si>
  <si>
    <t>Eletroduto rígido roscável em PVC Ø 3/4", inclusive conexões - fornecimento e instalação</t>
  </si>
  <si>
    <t>Eletroduto rígido roscável em PVC Ø 1", inclusive conexões - fornecimento e instalação</t>
  </si>
  <si>
    <t>Eletroduto rígido roscável em PVC Ø 1 1/2", inclusive conexões - fornecimento e instalação</t>
  </si>
  <si>
    <t>Eletroduto rígido roscável em PVC Ø 2", inclusive conexões - fornecimento e instalação</t>
  </si>
  <si>
    <t>Eletroduto rígido roscável em PVC Ø 3", inclusive conexões - fornecimento e instalação</t>
  </si>
  <si>
    <t>Eletroduto rígido roscável em PVC Ø 4", inclusive conexões - fornecimento e instalação</t>
  </si>
  <si>
    <t>CAIXAS</t>
  </si>
  <si>
    <t>10.3.1</t>
  </si>
  <si>
    <t>10.3.2</t>
  </si>
  <si>
    <t>10.3.3</t>
  </si>
  <si>
    <t>10.3.4</t>
  </si>
  <si>
    <t>10.3.5</t>
  </si>
  <si>
    <t>10.3.6</t>
  </si>
  <si>
    <t>10.3.7</t>
  </si>
  <si>
    <t>10.3.8</t>
  </si>
  <si>
    <t>10.3.9</t>
  </si>
  <si>
    <t>10.3.10</t>
  </si>
  <si>
    <t>Condulete múltiplo "X" em liga de alumínio Ø 3/4" - fornecimento e instalação</t>
  </si>
  <si>
    <t>Condulete múltiplo "X" em liga de alumínio Ø 1" - fornecimento e instalação</t>
  </si>
  <si>
    <t>Condulete múltiplo "X" em liga de alumínio Ø 1 1/2" - fornecimento e instalação</t>
  </si>
  <si>
    <t>Condulete múltiplo "X" em liga de alumínio Ø 2" - fornecimento e instalação</t>
  </si>
  <si>
    <t>Condulete múltiplo "X" em liga de alumínio Ø 3" - fornecimento e instalação</t>
  </si>
  <si>
    <t>Condulete múltiplo "X" em liga de alumínio Ø 4" - fornecimento e instalação</t>
  </si>
  <si>
    <t>Caixa de ligação em PVC rígido para eletroduto roscável, 4"x 2", de embutir na parede - fornecimento e instalação</t>
  </si>
  <si>
    <t>Caixa de passagem em chapa de aço com tampa aparafusada - dimensões 30x30x12cm - fornecimento e instalação</t>
  </si>
  <si>
    <t>Caixa de passagem em alvenaria, com tampa de concreto, dimensões 40x40x60cm – fornecimento e execução</t>
  </si>
  <si>
    <t>Caixa de passagem em alvenaria, com tampa de concreto, dimensões 80x80x60cm – fornecimento e execução</t>
  </si>
  <si>
    <t>INTERRUPTORES E TOMADAS</t>
  </si>
  <si>
    <t>10.4.1</t>
  </si>
  <si>
    <t>10.4.2</t>
  </si>
  <si>
    <t>10.4.3</t>
  </si>
  <si>
    <t>10.4.4</t>
  </si>
  <si>
    <t>Tomada novo padrão brasileiro, de embutir, (2 P + T), 20A/240V, com espelho plástico 4"x2" - fornecimento e instalação</t>
  </si>
  <si>
    <t>Interruptor bipolar simples, 1 tecla - fornecimento e instalação</t>
  </si>
  <si>
    <t>Espelho plástico 4" x 2" para interruptor - fornecimento e instalação</t>
  </si>
  <si>
    <t>Plugue macho e fêmea (2 P + T), 10A/250V - fornecimento e instalação</t>
  </si>
  <si>
    <t>ELETROCALHAS, PERFILADOS E ACESSÓRIOS</t>
  </si>
  <si>
    <t>10.5.1</t>
  </si>
  <si>
    <t>10.5.2</t>
  </si>
  <si>
    <t>10.5.3</t>
  </si>
  <si>
    <t>10.5.4</t>
  </si>
  <si>
    <t>10.5.5</t>
  </si>
  <si>
    <t>Eletrocalha lisa com tampa e septo, em aço galvanizado, dimensões 200x100mm, inclusive curvas e conexões - fornecimento e instalação</t>
  </si>
  <si>
    <t>Eletrocalha lisa com tampa e septo, em aço galvanizado, dimensões 300x100mm, inclusive curvas e conexões - fornecimento e instalação</t>
  </si>
  <si>
    <t>Eletrocalha lisa com tampa e septo, em aço galvanizado, dimensões 400x100mm, inclusive curvas e conexões - fornecimento e instalação</t>
  </si>
  <si>
    <t>Tirante rosqueado em aço galvanizado eletrolítico,  Ø 3/8 " - fornecimento e instalação</t>
  </si>
  <si>
    <t>Perfilado liso em aço galvanizado eletrolítico, tipo reforçado, dimensões 38x38mm - fornecimento e instalação</t>
  </si>
  <si>
    <t>LUMINÁRIAS</t>
  </si>
  <si>
    <t>10.6.1</t>
  </si>
  <si>
    <t>10.6.4</t>
  </si>
  <si>
    <t>10.6.5</t>
  </si>
  <si>
    <t>10.6.6</t>
  </si>
  <si>
    <t>10.6.7</t>
  </si>
  <si>
    <t>10.6.8</t>
  </si>
  <si>
    <t>10.6.11</t>
  </si>
  <si>
    <t>10.6.12</t>
  </si>
  <si>
    <t>10.6.14</t>
  </si>
  <si>
    <t>10.6.15</t>
  </si>
  <si>
    <t>Projetor linear LED em perfil de alumínio com 1200mm, pintura epóxi ou anodizado, difusor de vidro de temperado de 4mm, na cor 6000 K, consumo 45W, grau de proteção IP66, incluso braço para projetor linear - fornecimento e instalação</t>
  </si>
  <si>
    <t>Luminária de sobrepor tipo "tartaruga" equipada com 1 lâmpada incandescente de 60W/220V, corpo e grade frontal de proteção em alumínio fundido com pintura na cor cinza martelado, difusor em vidro transparente frisado.Ref.: Tassu, Itaim ou equivalente - fornecimento e instalação</t>
  </si>
  <si>
    <t>Luminária de sobrepor em perfilado com LED 24W, corpo em policarbonato injetado, refletor em chapa de aço tratada com acabamento em pintura eletrostática branca, difusor em policarbonato injetado translúcido de alto impacto com acabamento externo liso e estabilizado para raios UV, vedação em gel silicone contínuo e grau de proteção IP-65. Possui fechos e prensa-cabo injetados em nylon (para cabos de Ø 6 a 12 mm), ref.: Itaim - LPT 15 LED ou equivalente - fornecimento e instalação</t>
  </si>
  <si>
    <t>Luminária de sobrepor fluorescente retangular, em aço pintado (branco) com difusor aleta plana, equipada com 02 lâmpadas fluorescente tubulares de 32W 220/127V/3000K e retaores de alto fator de potência, ref. 3510, ITAIM ou equivalente - fornecimento e instalação</t>
  </si>
  <si>
    <t>Luminária de emergência tipo bloco autônomo para 2 lâmpadas de 9W/127V, com autonomia de duas horas - fornecimento e instalação</t>
  </si>
  <si>
    <t>Projetor de Led 50w / potência 50w / fluxo luminoso 3800lm / eficiência luminosa 76lm / temperatura de cor 6.500K branca fria azulada / IRC &gt;80 / dimensões: comp. 22 cm; alt. 30 cm / fator de potência 0,90 / angulo de abertura 110º / 25.000h IP65 área externa / alumínio preto, ref.: projetor de Led Vert 50w fria Stella / STH7765/65 - fornecimento e instalação</t>
  </si>
  <si>
    <t>Luminária do tipo bloco autônomo com indicação de "saída" para balizamento para rota de fuga, fornecida com  lâmpadas Led  0,5W, ref.: Ilumac - IPL 96 ou equivalente - fornecimento e instalação</t>
  </si>
  <si>
    <t>Luminária de sobrepor, quadrada, equipada com 4 lâmpadas fluorescentes tubulares de 16W/220V e reatores de alto fator de potência, corpo em chapa de aço tratada com acabamento em pintura eletrostática na cor branca, refletor e aletas parabólicas em alumínio anodizado de alto brilho, equipada com porta-lâmpada antivibratório em policarbonato, com trava de segurança e proteção contra aquecimento nos contatos, ref.: 3003, Itaim ou equivalente - fornecimento e instalação</t>
  </si>
  <si>
    <t>Luminária de embutir em forro de gesso, quadrada, equipada com 4 lâmpadas fluorescentes tubulares de 16W/220V e reatores de alto fator de potência, corpo e aletas planas em chapa de aço tratada com acabamento em pintura eletrostática na cor branca. Refletor em alumínio anodizado de alto brilho, equipada com porta-lâmpada antivibratório em policarbonato, com trava de segurança e proteção contra aquecimento nos contatos. Ref.: 2750, Itaim ou equivalente - fornecimento e instalação</t>
  </si>
  <si>
    <t>SISTEMAS DE ATERRAMENTO</t>
  </si>
  <si>
    <t xml:space="preserve">Cordoalha de cobre nú # 35mm², inclusive isoladores - fornecimento e instalação </t>
  </si>
  <si>
    <t xml:space="preserve">Terminal à pressão, reforçado, para conexão de cabo de cobre à barra de aterramento, # 35mm² a  # 70mm² - fornecimento e instalação </t>
  </si>
  <si>
    <t>Caixa de inspeção em PVC com tampa metálica para aterramento, diâmetro 300mm e altura 400mm - fornecimento e instalação</t>
  </si>
  <si>
    <t>Haste de aterramento tipo Cooperweld de cobre - 5/8" x 3,00m, com conector - fornecimento e instalação</t>
  </si>
  <si>
    <t>10.7.1</t>
  </si>
  <si>
    <t>10.7.2</t>
  </si>
  <si>
    <t>10.7.3</t>
  </si>
  <si>
    <t>10.7.4</t>
  </si>
  <si>
    <t>QF MET1 - Painel de distribuição de energia elétrica de sobrepor  equipado com - Pintura epóxi através de processo eletrostatico - Portas com dobradiças - Fechaduras com chave - Porta documentos - Grau de proteção 65 - Equipado com Barramentos de cobre eletrolítico 99% de pureza isolados para 600 A  tipo espinha de peixe - Icc 25KA - Disjuntores principal tripolar caixa moldada  1x 225A com regulagem - Multimedidor (A/V/KVA/KWh) com visor do lado externo do painel- 3 X TC 200/5A -   Disjuntor secundário tripolar caixa moldada 1 X 125A - Minidisjuntor secundário tripolar  2X30A (reserva) - Desconectado  por Minidisjuntor 100A, Seguido por Disjuntor residual DR 125A/30mA e por Barramentos de cobre eletrolítico 99% de pureza isolados para 300A tipo espinha de peixe - Icc 15KA - Minidisjuntor tripolar 1X20 A (reserva) - Minipolar bipolar 5X 20A - Minidisjuntor bipolar 2 X 20 A (reserva) -  Minidisjuntor monopolar 9 X 15 A - Minidisjuntor monopolar 4 X15 A(reserva) - Canaleta de PVC interna para acomodação de cabos - Barramento de neutro e terra  - Tensão nominal trifasica  220/127V -  Potência 90KVA -  Prever 4 X DPS tipo II / 50KA/ 220V - Proteção mecânica para os componentes em chapa de aço ou em chapa acrílica. OBS: Icc mínimo para os disjuntores principais será 12KA e para os disjuntores dos ramais 6KA - fornecimento e instalação</t>
  </si>
  <si>
    <t>QF MET2 - Painel de distribuição de energia elétrica de sobrepor  equipado com  -Pintura epóxi através de processo eletrostatico - Portas com dobradiças - Fechaduras com chave   -Porta documentos - Grau de proteção 65  - Equipado com Barramentos de cobre eletrolítico 99% de pureza isolados para 600 A  tipo espinha de peixe  - Icc 25KA - Disjuntores principal tripolar caixa moldada  1x 225A com regulagem ,seguido por contator  1 x 250A /220V /60 HZ com dois contator aux. NA/NF - Contator tripolar  2 X10A para comando com dois contatos aux. NA/NF cada - Comando para botão de soco (emergência) abrindo o contator geral e intretravado com botoeira Liga/Desliga na porta do painel - Multimedidor (A/V/KVA/KWh) com visor do lado externo do painel - 3 X TC 200/5A - Disjuntor secundário tripolar caixa moldada 1 X 125A - Minidisjuntor secundário tripolar  2X30A (reserva) - Desconectado  por Minidisjuntor 100A, Seguido por Disjuntor residual DR 125A/30mA e por Barramentos de cobre eletrolítico 99% de pureza isolados para 300A  tipo espinha de peixe - Icc 15KA  - Minidisjuntor tripolar 1X20 A (reserva) -Minipolar bipolar 5X 20A - Minidisjuntor bipolar 2 X 20 A (reserva) -  Minidisjuntor monopolar 9 X 15 A - Minidisjuntor monopolar 4 X15 A(reserva) - Canaleta de PVC interna para acomodação de cabos - Barramento de neutro e terra  - Tensão nominal trifasica  220/127V - Potência 90KVA -  Prever 4 X DPS tipo II / 50KA/ 220V - Proteção mecânica para os componentes em chapa de aço ou em chapa acrílica. OBS: Icc mínimo para os disjuntores principais será 12KA e para os disjuntores dos ramais 6KA - fornecimento e instalação</t>
  </si>
  <si>
    <t>Quadro de força de sobrepor para bombas de recalque equipado com - Pintura epóxi através de processo eletrostatico  - Portas com dobradiças - Fechaduras com chave -Porta documentos - Grau de proteção 65  -  Equipado com Minidisjuntor de cabeça 1 X 20A- Disjuntor motor trifásico  2 X 10 A - Disjuntor motor bifásico 2 X 6A  - Contator 2X 10 A - Relé térmico com regulagem 2X ( 1,5 - 5A)  - Contator aux. 2 X 5A  - Botoão M/A - Pente de fases trifásico com capacidade para 80 A - Alarme sonoro indicando nível de água muito alto - Comando com entrada para(03) bóias de níveis - LED indicando presença de fases lado externo do painel - Trilho Din - Canaleta interna para acomodação de cabos - Prever 3X DPS. OBS: Dimensionado para duas bombas submersa trifásicas de 1,5CV cada, em partida ditreta - fornecimento e instalação</t>
  </si>
  <si>
    <t>QF Central de Gases Bloco B - Painel de distribuição de energia elétrica sobrepor  equipado com - Pintura epóxi através de processo eletrostatico - Portas com dobradiças -Fechaduras com chave - Porta documentos - Grau de proteção 65 - Equipado com Barramentos de cobre eletrolítico 99% de pureza isolados para 1600A  tipo espinha de peixe - Icc 25KA - Disjuntores principal tripolar caixa moldada  1x 315A com regulagem - Disjuntor secundário tripolar caixa moldada 1 X 250A com regulagem - Desconectado por minidisjuntor tripolar  40 A, seguido por Disjuntor residual  DR 50A/30mA - Minidisjuntor bipolar 2X20 A - Minidisjuntor monopolar 4X 15 A - Minidisjuntor tripolar 1 X 20 A (reserva) - Minidusjuntor bipolar 2X 20A(reserva) - Minidisjuntor monopolar 2X 15 A(reserva) - Canaleta de PVC interna para acomadação de cabos - Proteção mecânica para os componentes em chapa de aço ou chapa acrílica  - Barramento de neutro e terra - Tensão nominal trifásica 220/127V - Potência 120KVA -  Prever 4 X PDs tipo II / 50KA/ 220V. OBS: Icc mínimo para os disjuntores principais será 12KA e para os disjuntores dos ramais 6KA - fornecimento e instalação</t>
  </si>
  <si>
    <t>QF Central de Gases Bloco E - Painel de distribuição de energia elétrica de sobrepor  equipado com - Pintura epóxi através de processo eletrostatico - Portas com dobradiças - Fechaduras com chave - Porta documentos - Grau de proteção 23 - Equipado com Barramentos de cobre eletrolítico 99% de pureza isolados para 1000A  tipo espinha de peixe - Icc 25KA - Disjuntores principal tripolar caixa moldada  1x 225A com regulagem- Disjuntor secundário tripolar caixa moldada 1 X 150A com regulagem - Desconectado por Minidisjuntor 40 A , seguido de Disjuntor Residual DR 50A/30mA - Minidisjuntor bipolar 2X20 A - Minidisjuntor monopolar 6X 15 A- Minidisjuntor tripolar 1 X 20A (reserva) - Minidusjuntor bipolar 2X 20A (reserva) - Minidisjuntor monopolar 2X 15A (reserva) - Canaleta de PVC interna para acomodação de cabos - Proteção mecânica para os componentes em chapa de aço ou acrilica - Barramento de neutro e terra  - Tensão nominal trifásica 220/127V -  Potência 75KVA - Prever 4 X PDs tipo II / 50KA/ 220V                                                                                                OBS: Icc mínimo para os disjuntores principais será 12KA e para os disjuntores dos ramais 6KA - fornecimento e instalação</t>
  </si>
  <si>
    <t>QF Guarita Santa Adélia 1 - Painel de distribuição de energia elétrica de sobrepor  equipado com - Pintura epóxi através de processo eletrostatico - Portas com dobradiças - Fechaduras com chave - Porta documentos - Grau de proteção 65  - Equipado com Barramentos de cobre eletrolítico 99% de pureza isolados para 300 A  tipo espinha de peixe  - Icc 25KA - Disjuntores principal tripolar caixa moldada 50A  -   Seguido por Disjuntor Residual DR 63A /30mA - Disjuntor tripolar caixa moldada 25A - Minidisjuntor secundário tripolar  1 X20A (reserva) - Minidisjuntor bipolar 4X20A - Minidisjuntor bipolar 1 X 20 A (reserva) - Minidisjuntor monopolar 6 X 15 A - Minidisjuntor monopolar 2X 15A (reserva) - Canaleta de PVC interna para acomodação de cabos - Barramento de neutro e terra - Tensão nominal trifasica  220/127V -  Potência 15KVA -  Prever 4 X DPS tipo II / 50KA/ 220V - Proteção mecânica para os componentes em chapa de aço ou em chapa acrilica. OBS: Icc mínimo para os disjuntores principais será 12KA e para os disjuntores dos ramais 6KA - fornecimento e instalação</t>
  </si>
  <si>
    <t>QF Guarita Santa Adélia 2 - Painel de distribuição de energia elétrica de sobrepor  equipado com - Pintura epóxi através de processo eletrostatico - Portas com dobradiças - Fechaduras com chave - Porta documentos - Grau de proteção 65 - Equipado com Barramentos de cobre eletrolítico 99% de pureza isolados para 150 A  tipo espinha de peixe  - Icc 15KA - Disjuntores principal tripolar caixa moldada 25A  -   Seguido por Disjuntor Residual DR 35A /30mA - Minidisjuntor secundário tripolar  1X20A (reserva) - Minidisjuntor bipolar 1X15A - Minidisjuntor bipolar 1 X20A (reserva) - Minidisjuntor monopolar 3X 15 A - Minidisjuntor monopolar  1 X 15 A (reserva) - Canaleta de PVC intarna para acomaodação de cabos - Barramento de neutro e terra  - Tensão nominal trifasica  220/127V -  Potência 6KVA -  Prever 4 X DPS tipo II / 50KA/ 220V - Proteção mecânica para os componente em chapa de aço ou em chapa acrilica. OBS: Icc mínimo para os disjuntores principais será 6KA e para os disjuntores dos ramais 3KA - fornecimento e instalação</t>
  </si>
  <si>
    <t>QF Guarita Abolição - Painel de distribuição de energia elétrica de sobrepor  equipado com - Pintura epóxi através de processo eletrostatico - Portas com dobradiças - Fechaduras com chave - Porta documentos - Grau de proteção 65 - Equipado com Barramentos de cobre eletrolítico 99% de pureza isolados para 150 A  tipo espinha de peixe  - Icc 15KA - Disjuntor principal tripolar caixa moldada 35A  -   Seguido por Disjuntor Residual DR 63A /30mA - Minidisjuntor secundário tripolar  1X20A (reseva) - Minidisjuntor bipolar 2X20A - Minidisjuntor monopolar 4X 15 A -Minidisjuntor 1 X 15A (reserva) - Canaleta de PVC interna para acomadação de cabos -Barramento de neutro e terra  - Tensão nominal trifasica  220/127V - Potência 10KVA -  Prever 4 X DPS tipo II / 50KA/ 220V - Proteção mecânica para os componentes em chapa de aço ou em chapa acrilica. OBS: Icc mínimo para os disjuntores principais será 6KA e para os disjuntores dos ramais 3KA - fornecimento e instalação</t>
  </si>
  <si>
    <t>QF Exaustão - Quadro de força de sobrepor para dois (02) motores 7,5 CV e 5 CV equipado com - Pintura epóxi através de processo eletrostatico - Portas com dobradiças - Fechaduras com chave - Porta documentos - Grau de proteção 35 - Disjuntor caixa moldada principal 1 X 35 A - Disjuntor motor trifásico 1 X 15 A - Disjuntor motor tripolar 1 X 10A - Contator tripolar 1 X 20 A - Contator tripolar 1 X 15 A - Relé térmico com regulagem 1X (5 -15A) - Relé térmico com regulagem 1X (5 -10A) - Minidisjuntor bipolar  2 X 6 A para comando - Botoão M/A instalados do lado externo do painel - Posição automática comandada por TIMER (Programdador Interruptor Horário Coel ou similar) - Pente de fases trifásico com capacidade para 80 A - LED indicando presença de fases lado externo do painel - Trilho Din - Canaleta interna para acomodação de cabos - Barramento de Terra - Prever 3X DPS. OBS: Dimensionado para dois motores trifásicos de 7,5 CV e 5,00 CV ligados em tensão 3 F 380v e em partida ditreta - fornecimento e instalação</t>
  </si>
  <si>
    <t>QDP-01-17 - Quadro de sobrepor equipado com - Pintura epóxi através de processo eletrostatico - Portas com dobradiças - Fechaduras com chave - Porta documentos - Grau de proteção 35 - 1 disjuntor de 100A 3P - 1 mini disjuntor de 63A 3P curva C - 4 mini disjuntores de 32A 3P curva C - 4 DPS 275V 15kA - 3 fusiveis minized 16A - 4 de comando 800x600x200 - 8kg de cobre eletrolitico (incluindo barramento terra e neutro): 5kg - 3/8"x1/8", 3kg - 1/2"x1/8" - 10,00 metros de termocontratil (termoretratil) para proteção/identificação das fases - 1 placa de policarbonato de 3mm de 250mm x 600mm - 10 placas de acrilico para a identificação dos circuitos - 1,50 metro de trilhos TS15 - 2,00 metros canaleta 50x50mm - fornecimento e instalação</t>
  </si>
  <si>
    <t>QD-SA20 - Quadro de sobrepor equipado com - Pintura epóxi através de processo eletrostatico - Portas com dobradiças - Fechaduras com chave - Porta documentos - Grau de proteção 35 - 1 disjuntor de 60A 3P - 27 mini disjuntores de 16A 1P curva C - 4 DPS 275V 15kA - 3 fusiveis minized 16A - quadro de comando 800x600x200 - 8kg de cobre eletrolitico (incluindo barramento terra e neutro): 3kg - 1/2"x1/8", 5kg - 3/8"x1/8" - 9,00 metros de termocontratil (termoretratil) para a proteção/identificação das fases - 1 placa de polibicarbonato de 3mm de 200mm x 500m - 30 placas de acrilico para a identificação dos circuitos - 1,50 metro de trilho TS15 - 2,00 metros canaleta 50x50mm - fornecimento e instalação</t>
  </si>
  <si>
    <t>QD-SAV21 - Quadro de sobrepor equipado com - Pintura epóxi através de processo eletrostatico - Portas com dobradiças - Fechaduras com chave - Porta documentos - Grau de proteção 35 - um disjuntor de 32A 3P - 9 mini disjuntores de 16A 1P curva C - 4 DPS 275V 15kA - 3 fusiveis minized 16A - quadro de comando 600x500x200 - 4kg de cobre eletrolitico (incluindo barramento terra e neutro): 4kg - 3/8"x1/8" - 5,00 metros de termocontratil (termoretratil) para a proteção/identificação das fases - 1 placa de policarbonato de 3mm de 200mm x 300mm - 20 placas de acrilico para identificação dos circuitos - 1,00 metro de trilho TS15 - 1,50 metro de canaleta 50x50mm - fornecimento e instalação</t>
  </si>
  <si>
    <t>QD-V22 - Quadro de sobrepor equipado com - Pintura epóxi através de processo eletrostatico - Portas com dobradiças - Fechaduras com chave - Porta documentos - Grau de proteção 35 - 1 disjuntor de 32A 3P - 15 mini disjuntores de 16A 1P curva C - 4 DPS 275V 15kA - 3 fusiveis minized 16A - quadro de comando 600x500x200 - 5kg de cobre eletrolitico (incluindo barramento terra e neutro): 5kg - 3/8"x1/8" - 6,00 metros de termocontratil (termoretratil) para a proteção/identificação das fases - 1 placa de policarbonato de 3mm de 200mm x 350mm - 25 placas de acrilico para identificação dos circuitos - 1,00 metro de trilho TS15 - 1,50 metro de canaleta 50x50mm - fornecimento e instalação</t>
  </si>
  <si>
    <t xml:space="preserve">Cofre tipo "Plug in" (FFFN T) 225A para barramento blindado  tipo "Bus-Way" - fornecimento e instalação           </t>
  </si>
  <si>
    <t xml:space="preserve">Cofre tipo "Plug in" (FFFN) 315A para barramento blindado  tipo "Bus-Way" - fornecimento e instalação             </t>
  </si>
  <si>
    <t>Disjuntor termomagnético monopolar até 32A - fornecimento e instalação</t>
  </si>
  <si>
    <t>Disjuntor termomagnético tripolar até 50A - fornecimento e instalação</t>
  </si>
  <si>
    <t>Disjuntor termomagnético tripolar de 125A - fornecimento e instalação</t>
  </si>
  <si>
    <t>Disjuntor termomagnético tripolar de 225A - fornecimento e instalação</t>
  </si>
  <si>
    <t>QUADROS E PAINÉIS</t>
  </si>
  <si>
    <t>10.8.1</t>
  </si>
  <si>
    <t>10.8.2</t>
  </si>
  <si>
    <t>10.8.3</t>
  </si>
  <si>
    <t>10.8.4</t>
  </si>
  <si>
    <t>10.8.5</t>
  </si>
  <si>
    <t>10.8.6</t>
  </si>
  <si>
    <t>10.8.7</t>
  </si>
  <si>
    <t>10.8.8</t>
  </si>
  <si>
    <t>10.8.9</t>
  </si>
  <si>
    <t>10.8.12</t>
  </si>
  <si>
    <t>10.8.14</t>
  </si>
  <si>
    <t>10.8.15</t>
  </si>
  <si>
    <t>10.8.16</t>
  </si>
  <si>
    <t>10.8.17</t>
  </si>
  <si>
    <t>10.8.18</t>
  </si>
  <si>
    <t>10.8.19</t>
  </si>
  <si>
    <t>10.8.20</t>
  </si>
  <si>
    <t>10.8.21</t>
  </si>
  <si>
    <t>10.8.22</t>
  </si>
  <si>
    <t>10.9.6</t>
  </si>
  <si>
    <t>10.9.7</t>
  </si>
  <si>
    <t>10.9.8</t>
  </si>
  <si>
    <t>Reposicionamento de tomada/interruptor com reaproveitamento de caixa 4" x 2" - execução</t>
  </si>
  <si>
    <t>10.10.1</t>
  </si>
  <si>
    <t>12.1.5</t>
  </si>
  <si>
    <t>12.1.6</t>
  </si>
  <si>
    <t>12.1.7</t>
  </si>
  <si>
    <t>12.1.8</t>
  </si>
  <si>
    <t>12.1.9</t>
  </si>
  <si>
    <t>12.1.10</t>
  </si>
  <si>
    <t>12.1.11</t>
  </si>
  <si>
    <t>12.1.12</t>
  </si>
  <si>
    <t>12.1.13</t>
  </si>
  <si>
    <t>12.1.14</t>
  </si>
  <si>
    <t>12.1.16</t>
  </si>
  <si>
    <t>12.1.17</t>
  </si>
  <si>
    <t>Tubo em PVC soldável, Ø 20 mm, inclusive conexões  - fornecimento e instalação</t>
  </si>
  <si>
    <t>Tubo em PVC soldável, Ø 25 mm, inclusive conexões - fornecimento e instalação</t>
  </si>
  <si>
    <t>Tubo em PVC soldável, Ø 32 mm, inclusive conexões - fornecimento e instalação</t>
  </si>
  <si>
    <t>Tubo em PVC soldável, Ø 50 mm, inclusive conexões - fornecimento e instalação</t>
  </si>
  <si>
    <t>Tubo em PVC soldável, Ø 60 mm, inclusive conexões - fornecimento e instalação</t>
  </si>
  <si>
    <t>Tubo em PVC soldável, Ø 75 mm, inclusive conexões - fornecimento e instalação</t>
  </si>
  <si>
    <t>Tubo em PVC soldável, Ø 85 mm, inclusive conexões - fornecimento e instalação</t>
  </si>
  <si>
    <t>Tubo em PVC soldável, Ø 110 mm, inclusive conexões - fornecimento e instalação</t>
  </si>
  <si>
    <t>Registro de gaveta bruto em bronze,  Ø 50 mm (2") - fornecimento e instalação</t>
  </si>
  <si>
    <t>Registro de gaveta bruto em bronze,  Ø 65 mm (2 1/2") - fornecimento e instalação</t>
  </si>
  <si>
    <t>Registro de gaveta bruto em bronze,  Ø 80 mm (3") - fornecimento e instalação</t>
  </si>
  <si>
    <t>Registro de gaveta bruto em bronze,  Ø 100 mm (4") - fornecimento e instalação</t>
  </si>
  <si>
    <t>Aquecedor de passagem a gás eletrônico, 35 L /  51.000 Kcal/h, Ref.: Rinnai REU-2802 RFA ou equivalente - fornecimento e instalação</t>
  </si>
  <si>
    <t>Válvula de retenção vertical em bronze,  Ø 80 mm (3") - fornecimento e instalação</t>
  </si>
  <si>
    <t>Estação redutora de pressão equipada com: 02 (duas) válvulas redutora de pressão Pn25 1 1/2", corpo em latão com pressão máxima de entrada 25 bar e pressão de saída (0,5 - 3 bar) - 02 (dois) filtros tipo "Y" em latão - 06 (seis) registros de gaveta bruto corpo em latão 1 1/2" - 02 (dois) manômetros para aferição de pressão de entrada e saída das VRPs - 05 (cinco) união corpo em latão 1 1/2" - 05 (cinco) tê galvanizado 1 1/2" - 02 (dois) registros de esfera 1 1/2" - fornecimento e instalação</t>
  </si>
  <si>
    <t>Estação redutora de pressão equipada com: 02 (duas) válvulas redutora de pressão Pn25 2", corpo em latão com pressão máxima de entrada 25 bar e pressão de saída (0,5 - 3 bar) - 02 (dois) filtros tipo "Y" em latão - 06 (seis) registros de gaveta bruto corpo em latão 2" - 02 (dois) manômetros para aferição de pressão de entrada e saída das VRPs - 05 (cinco) união corpo em latão 2" - 05 (cinco) tê galvanizado 2" - 02 (dois) registros de esfera 2" - fornecimento e instalação</t>
  </si>
  <si>
    <t>12.6</t>
  </si>
  <si>
    <t>12.2.4</t>
  </si>
  <si>
    <t>12.3</t>
  </si>
  <si>
    <t>12.4</t>
  </si>
  <si>
    <t>12.5</t>
  </si>
  <si>
    <t>12.2.5</t>
  </si>
  <si>
    <t>12.2.6</t>
  </si>
  <si>
    <t>12.2.7</t>
  </si>
  <si>
    <t>ÁGUA FRIA E ÁGUA QUENTE</t>
  </si>
  <si>
    <t>ESGOTO</t>
  </si>
  <si>
    <t>Tubo de PVC série reforçada , ponta bolsa e virola, Ø 40 mm, inclusive conexões - fornecimento e instalação</t>
  </si>
  <si>
    <t>Tubo de PVC série reforçada, ponta bolsa e virola, Ø 50 mm, inclusive conexões - fornecimento e instalação</t>
  </si>
  <si>
    <t>Tubo de PVC série reforçada , ponta bolsa e virola, Ø 100 mm, inclusive conexões - fornecimento e instalação</t>
  </si>
  <si>
    <t>Tubo de PVC série reforçada , ponta bolsa e virola, Ø 150 mm, inclusive conexões - fornecimento e instalação</t>
  </si>
  <si>
    <t>Caixa sifonada - Ø 150x185x75mm - fornecimento e instalação</t>
  </si>
  <si>
    <t>12.3.1</t>
  </si>
  <si>
    <t>12.3.2</t>
  </si>
  <si>
    <t>12.3.3</t>
  </si>
  <si>
    <t>12.3.4</t>
  </si>
  <si>
    <t>Tubo de cobre, classe "A", soldável, Ø 22 mm, inclusive conexões - fornecimento e assentamento</t>
  </si>
  <si>
    <t>Tubo de cobre, classe "A", soldável, Ø 28 mm, inclusive conexões - fornecimento e assentamento</t>
  </si>
  <si>
    <t>Tubo de cobre, classe "A", soldável, Ø 54 mm, inclusive conexões - fornecimento e assentamento</t>
  </si>
  <si>
    <t>Tubo de cobre, classe "A", soldável, Ø 104 mm, inclusive conexões - fornecimento e assentamento</t>
  </si>
  <si>
    <t>Registro de esfera em bronze para gás Ø 2" - fornecimento e instalação</t>
  </si>
  <si>
    <t>Fornecimento e instalação de cilindros em aço carbono para Nitrogênio, com volume de aproximadamente 9,6m³, com válvula de fechamento para acoplamento de conexões, com capacete protetor da válvula, Modelo Referência: Tipo T, empresa White Martins ou equivalente</t>
  </si>
  <si>
    <t>Limpeza das linhas e tubos com a utilização de Nitrogênio Ultra Puro N50 (99,999%) interna. Inclui materiais de limpeza, equipamentos auxiliares e serviço</t>
  </si>
  <si>
    <t>Teste de estanqueidade em todas as tubulações, linhas, válvulas e conexões, com pressurização das redes com gás Hélio Ultra Puro, conforme norma ASME 31.1</t>
  </si>
  <si>
    <t>Elaboração de manual com instruções referentes à utilização dos equipamentos e aos cuidados específicos de cada material instalado na linha de gases especiais</t>
  </si>
  <si>
    <t>Treinamento operacional com as equipes de laboratório da UFABC referente ao manuseio de cilindros, operação das instalações, segurança quanto aos gases em alta pressão e demais informações necessárias a correta utilização e manutenção do sistema</t>
  </si>
  <si>
    <t>12.4.1</t>
  </si>
  <si>
    <t>12.4.2</t>
  </si>
  <si>
    <t>12.4.3</t>
  </si>
  <si>
    <t>12.4.4</t>
  </si>
  <si>
    <t>12.4.5</t>
  </si>
  <si>
    <t>12.4.6</t>
  </si>
  <si>
    <t>12.4.7</t>
  </si>
  <si>
    <t>12.4.8</t>
  </si>
  <si>
    <t>12.4.9</t>
  </si>
  <si>
    <t>12.4.10</t>
  </si>
  <si>
    <t>12.4.11</t>
  </si>
  <si>
    <t>12.4.12</t>
  </si>
  <si>
    <t>12.4.13</t>
  </si>
  <si>
    <t>12.4.14</t>
  </si>
  <si>
    <t>LOUÇAS E METAIS</t>
  </si>
  <si>
    <t>GÁS</t>
  </si>
  <si>
    <t>12.5.1</t>
  </si>
  <si>
    <t>12.5.2</t>
  </si>
  <si>
    <t>12.5.3</t>
  </si>
  <si>
    <t>12.5.4</t>
  </si>
  <si>
    <t>12.5.5</t>
  </si>
  <si>
    <t>12.5.6</t>
  </si>
  <si>
    <t>12.5.7</t>
  </si>
  <si>
    <t>Registro de gaveta em bronze acabamento cromado simples Ø 25mm (3/4") - fornecimento e instalação</t>
  </si>
  <si>
    <t>Registro de gaveta em bronze acabamento cromado simples Ø 32mm (1") - fornecimento e instalação</t>
  </si>
  <si>
    <t>Registro de gaveta em bronze acabamento cromado simples Ø 40mm (1 1/2") - fornecimento e instalação</t>
  </si>
  <si>
    <t>Bacia sanitária com caixa acoplada, em louça, na cor branca, ref.: Village P 180 DECA ou equivalente, inclusive engate flexível em metal cromado e parafusos de fixação - fornecimento e instalação</t>
  </si>
  <si>
    <t>Lavatório com coluna suspensa em louça, na cor branca, inclusive válvula de escoamento em metal cromado e acessórios de fixação - fornecimento e instalação</t>
  </si>
  <si>
    <t>Torneira de mesa com fechamento automático, acabamento em aço inox, ref.: 00108316 PRESSMATIC DOCOL 110 ou equivalente, inclusive engate flexível em metal cromado - fornecimento e instalação</t>
  </si>
  <si>
    <t>Torneira cromada para irrigação / uso geral Ø 3/4" - fornecimento e instalação</t>
  </si>
  <si>
    <t>IMPERMEABILIZAÇÃO, ISOLAÇÃO TÉRMICA E ACÚSTICA</t>
  </si>
  <si>
    <t>Limpeza de superfícies com jato de alta pressão de ar e água</t>
  </si>
  <si>
    <t>Regularização de superfície horizontal e vertical para aplicação de impermeabilização, com argamassa de cimento e areia traço 1:3, espessura 3cm</t>
  </si>
  <si>
    <t>Impermeabilização de elementos de fundação com tinta betuminosa - 2 demãos</t>
  </si>
  <si>
    <t>Proteção mecânica com argamassa de cimento e areia traço 1:3, espessura 2cm, para superfícies horizontais e verticais</t>
  </si>
  <si>
    <t>Argila Expandida, granulometria de 20 a 32mm - fornecimento e colocação</t>
  </si>
  <si>
    <t>13.1</t>
  </si>
  <si>
    <t>13.2</t>
  </si>
  <si>
    <t>13.3</t>
  </si>
  <si>
    <t>13.4</t>
  </si>
  <si>
    <t>13.5</t>
  </si>
  <si>
    <t>13.6</t>
  </si>
  <si>
    <t>15.1.5</t>
  </si>
  <si>
    <t>15.1.6</t>
  </si>
  <si>
    <t>15.1.8</t>
  </si>
  <si>
    <t>15.1.9</t>
  </si>
  <si>
    <t>15.1.10</t>
  </si>
  <si>
    <t>Piso em concreto usinado bombeável Fck=30MPa, espessura 15cm, com armação em tela soldada nervurada Q-138 e Q-196, barras de transição em aço d=20mm e c=500mm, manta impermeabilizante à base de asfalto com polímeros, juntas de dilatação cortadas em quadros de 2,00x2,00m, preenchidas com mastique elástico à base de poliuretano</t>
  </si>
  <si>
    <t>Revestimento cerâmico de alta resistência antiderrapante, na cor cinza, dimensões 30x30cm, com rejunte cinza - fornecimento e assentamento</t>
  </si>
  <si>
    <t>Estrutura metálica tipo mezanino, para fechamento de vão com dimensões 18,00x3,00m, carga uniformemente distribuída de 500 kgf/m², incluso piso em painel "wall" de 40mm - fornecimento e instalação</t>
  </si>
  <si>
    <t>Piso vinílico em manta, espessura 3mm, cor cinza médio, ref.: Cold Medium Grey, Linha Decode, marca Tarkett ou equivalente - fornecimento e instalação</t>
  </si>
  <si>
    <t>Piso em painel "wall" de 40mm - fornecimento e instalação</t>
  </si>
  <si>
    <t>15.2</t>
  </si>
  <si>
    <t>REVESTIMENTOS DE PAREDES</t>
  </si>
  <si>
    <t>15.2.1</t>
  </si>
  <si>
    <t>15.2.2</t>
  </si>
  <si>
    <t>15.2.3</t>
  </si>
  <si>
    <t>15.2.4</t>
  </si>
  <si>
    <t>15.2.5</t>
  </si>
  <si>
    <t>15.3</t>
  </si>
  <si>
    <t>REVESTIMENTOS DE FORROS</t>
  </si>
  <si>
    <t>15.3.3</t>
  </si>
  <si>
    <t>15.3.4</t>
  </si>
  <si>
    <t>15.3.5</t>
  </si>
  <si>
    <t>15.4</t>
  </si>
  <si>
    <t>SERVIÇOS COMPLEMENTARES</t>
  </si>
  <si>
    <t>15.4.1</t>
  </si>
  <si>
    <t>15.4.2</t>
  </si>
  <si>
    <t>15.4.3</t>
  </si>
  <si>
    <t>ACABAMENTOS E ARREMATES</t>
  </si>
  <si>
    <t>15.5</t>
  </si>
  <si>
    <t>15.5.1</t>
  </si>
  <si>
    <t>Chapisco em paredes com argamassa de cimento e areia traço 1:3, espessura 0,5cm, preparo mecânico</t>
  </si>
  <si>
    <t>Massa única (emboço e reboco) com argamassa de cimento, cal hidratada e areia - traço 1:2:8, espessura 2,0cm, preparo mecânico</t>
  </si>
  <si>
    <t>Revestimento de gesso em paredes internas, espessura 0,7cm - fornecimento e aplicação</t>
  </si>
  <si>
    <t>Revestimento com pastilhas de porcelana 5 x 10cm na cor branca acetinado, sobre alvenaria revestida com chapisco e emboço ou sobre parede de gesso acartonado</t>
  </si>
  <si>
    <t>Perfil "U" em alumínio de 1/2", com pintura eletrostática poliéster na cor branca - fornecimento e instalação</t>
  </si>
  <si>
    <t>Forro de gesso acartonado fixo com acabamento monolítico com perfis em aço galvanizado, e=12,5mm, miolo em lã-de-rocha de 50mm - fornecimento e instalação</t>
  </si>
  <si>
    <t>Tabica metálica para forro de gesso acartonado, largura de 7 cm - fornecimento e instalação</t>
  </si>
  <si>
    <t>Estrutura metálica auxiliar para sustentação de forro de gesso acartonado acima de 1,50m entre o forro e a laje - fornecimento e instalação</t>
  </si>
  <si>
    <t>Assentamento de guias pré-moldadas de concreto, dimensões 30x15x12cm, comprimento 1,00m, inclusive encostamento de terra - Fck=25MPa</t>
  </si>
  <si>
    <t>Rebaixamento de guias pré-moldadas de concreto existentes, incluindo o arrancamento e o reaproveitamento das guias</t>
  </si>
  <si>
    <t>Retirada e reinstalação de piso elevado em placas de concreto armado com o reaproveitamento de material - execução</t>
  </si>
  <si>
    <t>Rodapé cerâmico de alta resistência antiderrapante, na cor cinza, dimensões 7x30cm, com rejunte cinza - fornecimento e assentamento</t>
  </si>
  <si>
    <t>16.1</t>
  </si>
  <si>
    <t>Vidro laminado incolor espessura 10mm - fornecimento e colocação</t>
  </si>
  <si>
    <t>VIDROS</t>
  </si>
  <si>
    <t>17.6</t>
  </si>
  <si>
    <t>17.7</t>
  </si>
  <si>
    <t>Pintura fundo oxido de ferro / zarcão, para elementos em ferro - 2 demãos</t>
  </si>
  <si>
    <t xml:space="preserve">Pintura em esmalte sintético acetinado - 2 demãos, para pintura de portas de ferro, portas corta-fogo, corrimãos e guarda-corpo </t>
  </si>
  <si>
    <t>18.1</t>
  </si>
  <si>
    <t>18.2</t>
  </si>
  <si>
    <t>18.3</t>
  </si>
  <si>
    <t>18.4</t>
  </si>
  <si>
    <t>18.5</t>
  </si>
  <si>
    <t>Limpeza da obra</t>
  </si>
  <si>
    <t>Limpeza e lavagem de pastilhas</t>
  </si>
  <si>
    <t>Limpeza de esquadrias de ferro com solvente</t>
  </si>
  <si>
    <t>Limpeza de vidro laminado</t>
  </si>
  <si>
    <t>Limpeza de louças e metais</t>
  </si>
  <si>
    <t>19.2</t>
  </si>
  <si>
    <t>VEGETAÇÃO</t>
  </si>
  <si>
    <t>19.2.1</t>
  </si>
  <si>
    <t>19.2.2</t>
  </si>
  <si>
    <t>19.2.3</t>
  </si>
  <si>
    <t>19.2.4</t>
  </si>
  <si>
    <t>19.2.5</t>
  </si>
  <si>
    <t>19.2.6</t>
  </si>
  <si>
    <t>19.2.7</t>
  </si>
  <si>
    <t>19.2.8</t>
  </si>
  <si>
    <t>19.1.3</t>
  </si>
  <si>
    <t>19.1.4</t>
  </si>
  <si>
    <t>19.1.5</t>
  </si>
  <si>
    <t>19.1.6</t>
  </si>
  <si>
    <t>Rufo em chapa de aço galvanizado n.º 24 (espessura=0,65mm), desenvolvimento 35 a 50 cm - fornecimento e colocação</t>
  </si>
  <si>
    <t>Gradil composto por grades eletrofundidas de aço carbono SAE 1010/20, folhas de 1718x2400mm, malha 84x132mm, fio de ligação com diâmetro de 6,3mm, tubos ovais portantes de 30x16x2mm, moldura de barra chata 30x4,76mm, montantes verticais em barra chata de 76x8mm, galvanizado a fogo conforme norma, pintura poliéster pó na cor preto, ref.: modelo Sansone Metalgrade ou similar - fornecimento e instalação</t>
  </si>
  <si>
    <t>Escada marinheiro em aço carbono galvanizado a fogo, comprimento 3,50m, composta por estrutura em barras chatas 1 1/4" x 1/4", degraus em barra maciça Ø 5/8", com gaiola de proteção, pintura poliéster pó na cor preto - fornecimento e instalação</t>
  </si>
  <si>
    <t>Piso drenante em placas de concreto armado tipo Concregrama, Fck= 25MPa, dimensões 500x500x90mm, ref.: CGD marca Neorex ou equivalente -  fornecimento e assentamento sobre camada de pó-de pedra, espessura 5,5cm</t>
  </si>
  <si>
    <t xml:space="preserve">Terra comum vegetal preta, adubada com esterco, NPK 10-10-10 e fosfato, e com incorporação de calcário dolomítico - fornecimento e colocação </t>
  </si>
  <si>
    <t>Zoysia japonica, nome popular Grama-esmeralda - fornecimento e plantio</t>
  </si>
  <si>
    <t xml:space="preserve">Arachis repens, nome popular Grama-amendoim - fornecimento e plantio em canteiro com 25cm de profundidade - 25 mudas por m²      </t>
  </si>
  <si>
    <t>Hedera canariensis, nome popular Hera - fornecimento e plantio em canteiro com 25cm de profundidade - 16 mudas por m²</t>
  </si>
  <si>
    <t>Russelia equisetiformis, nome popular Russélia, porte = 0,20m - fornecimento e plantio em canteiro com 25cm de profundidade - 12 mudas por m²</t>
  </si>
  <si>
    <t xml:space="preserve">Enterolobium contortisiliquum, nome popular Orelha-de-negro, porte = 4,00m,  DAP mínimo = 6cm - fornecimento e plantio em cava com dimensões 0,80x0,80x0,80m, preenchida com terra vegetal adubada </t>
  </si>
  <si>
    <t>Limpeza manual de terreno</t>
  </si>
  <si>
    <t>Locação de andaime metálico tubular de encaixe, tipo torre, com largura de 1,00m até 1,50m e altura de 1,00m</t>
  </si>
  <si>
    <t>m/mês</t>
  </si>
  <si>
    <t>Ar-condicionado Built-in frio 24.000 Btu - Inverter - 220 V - incluindo Rede frigorígena, ref.: Carrier Built-in Versalite Frio 24.000 Btu ou equivalente (Evaporadora e Condicionadora) - fornecimento e instalação</t>
  </si>
  <si>
    <t>Duto em aluminio isolado e rechapeado 300 x 300 mm com previsão para poços de visita - fornecimento e instalação</t>
  </si>
  <si>
    <t>Duto redondo de aluminio isolado e chapeado,  D=300 mm - fornecimento e instalação</t>
  </si>
  <si>
    <t>Damper de Regulagem para filtro G4 - fornecimento e instalação</t>
  </si>
  <si>
    <t>Caixa plena em aluminio isolado e chapeado com porta de inspeção - fornecimento e instalação</t>
  </si>
  <si>
    <t>Bandeja de condensado 900x500 mm - fornecimento e instalação</t>
  </si>
  <si>
    <t>Grade em aluminio 300x300 mm - fornecimento e instalação</t>
  </si>
  <si>
    <t>Difusor  de ar de alumínio anodizado - modelo circular - fornecimento e instalação</t>
  </si>
  <si>
    <t>20.1.2</t>
  </si>
  <si>
    <t>20.1.4</t>
  </si>
  <si>
    <t>20.1.5</t>
  </si>
  <si>
    <t>20.1.6</t>
  </si>
  <si>
    <t>20.1.7</t>
  </si>
  <si>
    <t>20.1.8</t>
  </si>
  <si>
    <t>20.1.9</t>
  </si>
  <si>
    <t>20.1.10</t>
  </si>
  <si>
    <t>20.1.11</t>
  </si>
  <si>
    <t>20.1.13</t>
  </si>
  <si>
    <t>12.6.1</t>
  </si>
  <si>
    <t>12.6.2</t>
  </si>
  <si>
    <t>12.6.3</t>
  </si>
  <si>
    <t>2.1.1.5</t>
  </si>
  <si>
    <t>12.5.8</t>
  </si>
  <si>
    <t>Prateleira em ardósia, espessura 3cm - fornecimento e instalação</t>
  </si>
  <si>
    <t>19.1.7</t>
  </si>
  <si>
    <t>Grelha quadriculada em ferro fundido, dimensões 10x20x2cm, incluindo requadramento das laterais - fornecimento e instalação</t>
  </si>
  <si>
    <t>17.8</t>
  </si>
  <si>
    <t>Pintura epóxi sobre piso, na cor cinza, incluso o fundo primer para epóxi - 2 demãos</t>
  </si>
  <si>
    <t>Remoção completa de árvores existentes, com até 8 metros de altura, incluindo disposição final em aterro licenciado</t>
  </si>
  <si>
    <t>Elaboração de projeto executivo para implementação de infraestrutura de gás natural nos Blocos D, L e Lanchonete abrangendo as seguintes atividades: 
- Levantamento de campo;
- Reunião de kick-off e premissas de projeto;
- Reuniões de tratativas com a COMGÁS;
- Elaboração e fornecimento de Projeto Executivo em 02 vias impressas e eletrônica em extensão .dwg;
- Elaboração do Dimensionamento das Redes;
- Elaboração do Projeto Executivo;
- Reunião de apresentação do Projeto Executivo;
- Elaboração do Memorial Descritivo;
- Elaboração das Lista de Materiais;
- Emissão e Recolhimento de ART de projeto.</t>
  </si>
  <si>
    <t>10.8.23</t>
  </si>
  <si>
    <t>Tubo sem costura em aço inox 316L ASTM A269, para gases especiais, dimensões 1/4" x 0.89mm, mínimo 2,5% molibdênio. Máxima pressão de trabalho: 227bar / 3300 psi. Ref.: Sandvik ou equivalente (inclui acessórios, suportes, conexões, soldas, pintura, identificação, serviços) – fornecimento e instalação</t>
  </si>
  <si>
    <t>Tubo sem costura em aço inox 316L ASTM A269, para gases especiais, dimensões 1/2" x 0.89mm, mínimo 2,5% molibdênio. Máxima pressão de trabalho: 227bar / 3300 psi. Ref.: Sandvik ou equivalente (inclui acessórios, suportes, conexões, soldas, pintura, identificação, serviços) – fornecimento e instalação</t>
  </si>
  <si>
    <t>Válvula do 1º Estágio - Central Semiautomática dupla (2x1) com válvula de bloqueio para processo (2x), válvula de bloqueio para purga (2x), chicote flexível (2x), conexão (2x) e suporte para cilindro (2x), em  latão cromado - fornecimento e instalação</t>
  </si>
  <si>
    <t>Válvula do 2º Estágio - Regulador de posto para ajuste fino, com válvula agulha na saída, conexão dupla anilha entrada e saída, com válvula de bloqueio acoplada na entrada do regulador, em latão cromado - fornecimento e instalação</t>
  </si>
  <si>
    <t>2.1.1.6</t>
  </si>
  <si>
    <t>Mobilização</t>
  </si>
  <si>
    <t>Desmobilização</t>
  </si>
  <si>
    <t>Projeto Executivo de Arquitetura, Estruturas, Instalações Elétricas, Hidráulicas, Sanitárias, Ar Condicionado ou Gases Especiais</t>
  </si>
  <si>
    <t>TOTAL GERAL - LOTE 6</t>
  </si>
  <si>
    <t>Tubo de cobre, classe "A", soldável, Ø 79 mm, inclusive conexões - fornecimento e assentamento</t>
  </si>
  <si>
    <t>12.4.15</t>
  </si>
  <si>
    <t>10.1.13</t>
  </si>
  <si>
    <t>Cabo isolado flexível de cobre com isolação em 0,6 /1 KV, isolação HEPR #  25 mm² - fornecimento e instalação</t>
  </si>
  <si>
    <t>Luminária arandela 45º à prova de explosão, proteção Ex D IIC IP-65, zonas 1 e 2, 21 e 22, certificada para lâmpada até 40W (led) 250 (mista) 65W (fluorescente compacta), soquete E-27, ref. AW 16/2 - fornecimento e instalação</t>
  </si>
  <si>
    <t>Impermeabilização (Tipo 4) horizontal e vertical, com aplicação de mantas asfálticas, composta por camada de primer, manta asfáltica SBS 3mm tipo III - aderida com asfalto oxidado, manta asfáltica SBS 4mm tipo IV - aderida com asfalto oxidado e camada separadora, incluindo acabamentos em juntas de dilatação, ralos, tubos, bacias sanitárias, cantos, rodapés, soleiras, escadas, bases, beirais, platibandas e demais detalhes - fornecimento e execução</t>
  </si>
  <si>
    <t>20.1.15</t>
  </si>
  <si>
    <t>20.1.16</t>
  </si>
  <si>
    <t>Reposicionamento de fancolete e adequação/reinstalação de toda a infraestrutura do equipamento existente na bilheteria do cinema do Bloco C - execução</t>
  </si>
  <si>
    <t>Reposicionamento de duto, filtro, equipamento de exaustão e adequação da infraestrutura existente na sala de reagentes químicos do Bloco E, com fornecimento e execução de trecho complementar de duto em chapa de aço carbono - execução</t>
  </si>
  <si>
    <t>QF Iluminação Cênica - Painel de distribuição de energia elétrica de sobrepor  equipado com - Pintura epóxi através de processo eletrostatico - Portas com dobradiças - Fechaduras com chave - Porta documentos - Grau de proteção 65  - Equipado com Barramentos de cobre eletrolítico 99% de pureza isolados para 300 A  tipo espinha de peixe  - Icc 25KA - Disjuntores principal tripolar caixa moldada 50A  -   Seguido por Disjuntor Residual DR 63A /30mA - Disjuntor tripolar caixa moldada 25A - Minidisjuntor secundário tripolar  1 X20A (reserva) - Minidisjuntor bipolar 4X20A - Minidisjuntor bipolar 1 X 20 A (reserva) - Minidisjuntor monopolar 6 X 15 A - Minidisjuntor monopolar 2X 15A (reserva) - Canaleta de PVC interna para acomodação de cabos - Barramento de neutro e terra - Tensão nominal trifasica  220/127V -  Potência 15KVA -  Prever 4 X DPS tipo II / 50KA/ 220V - Proteção mecânica para os componentes em chapa de aço ou em chapa acrilica. OBS: Icc mínimo para os disjuntores principais será 12KA e para os disjuntores dos ramais 6KA - fornecimento e instalação</t>
  </si>
  <si>
    <t>Transformador isolador trifásico a seco, potência 100kVA, tensão do primário (TP) 220V – Delta, tensão do secundário (TS) 380V – Estrela+Neutro, Frequência 60 Hz, Classe de Isolação 1,1 kV, tensão de isolamento 4kV. Classe de temperatura F 100°C / Classe de material F 155°C. Bobinas impregnadas com verniz sob alto vácuo, com núcleo de silício de baixas perdas. Gabinete em aço de baixo carbono com pintura eletrostática a pó e índice de proteção IP 21. Em conformidade com NBR 5356 – 1/2/3/4/5/11  - fornecimento e instalação</t>
  </si>
  <si>
    <t>ANEXO Vf - MODELO PLANILHA DE PREÇOS</t>
  </si>
  <si>
    <t>8.1.3</t>
  </si>
  <si>
    <t>4.5.1</t>
  </si>
  <si>
    <t>4.5.2</t>
  </si>
  <si>
    <t>4.5.3</t>
  </si>
  <si>
    <t>Armação em aço CA50, diâmetro 6,3mm - fornecimento, corte, dobra e colocação</t>
  </si>
  <si>
    <t>Armação em aço CA50, diâmetro 10,0mm - fornecimento, corte, dobra e colocação</t>
  </si>
  <si>
    <t>Armação em aço CA50, diâmetro 12,5mm - fornecimento, corte, dobra e colocação</t>
  </si>
  <si>
    <t>6.1.2.3.1</t>
  </si>
  <si>
    <t>6.1.2.3.2</t>
  </si>
  <si>
    <t>Armação em aço CA50, diâmetro 16,0mm - fornecimento, corte, dobra e colocação</t>
  </si>
  <si>
    <t>6.1.3.3.1</t>
  </si>
  <si>
    <t>6.1.3.3.2</t>
  </si>
  <si>
    <t>6.1.3.3.3</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</si>
</sst>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R$&quot;\ * #,##0.00_-;\-&quot;R$&quot;\ * #,##0.00_-;_-&quot;R$&quot;\ * &quot;-&quot;??_-;_-@_-"/>
    <numFmt numFmtId="43" formatCode="_-* #,##0.00_-;\-* #,##0.00_-;_-* &quot;-&quot;??_-;_-@_-"/>
    <numFmt numFmtId="164" formatCode="_(* #,##0.00_);_(* \(#,##0.00\);_(* &quot;-&quot;??_);_(@_)"/>
    <numFmt numFmtId="165" formatCode="_(&quot;R$ &quot;* #,##0.00_);_(&quot;R$ &quot;* \(#,##0.00\);_(&quot;R$ &quot;* &quot;-&quot;??_);_(@_)"/>
    <numFmt numFmtId="166" formatCode="0.0%"/>
    <numFmt numFmtId="167" formatCode="#,##0.00000"/>
    <numFmt numFmtId="168" formatCode="_-* #,##0.0000_-;\-* #,##0.0000_-;_-* &quot;-&quot;??_-;_-@_-"/>
    <numFmt numFmtId="169" formatCode="_-* #,##0.0000000_-;\-* #,##0.0000000_-;_-* &quot;-&quot;?????_-;_-@_-"/>
    <numFmt numFmtId="170" formatCode="_([$€]* #,##0.00_);_([$€]* \(#,##0.00\);_([$€]* &quot;-&quot;??_);_(@_)"/>
  </numFmts>
  <fonts count="27">
    <font>
      <sz val="11"/>
      <color theme="1"/>
      <name val="Calibri"/>
      <family val="2"/>
      <scheme val="minor"/>
    </font>
    <font>
      <sz val="11"/>
      <color indexed="8"/>
      <name val="Calibri"/>
      <family val="2"/>
    </font>
    <font>
      <sz val="10"/>
      <name val="Tahoma"/>
      <family val="2"/>
    </font>
    <font>
      <sz val="11"/>
      <color indexed="8"/>
      <name val="Calibri"/>
      <family val="2"/>
    </font>
    <font>
      <sz val="10"/>
      <name val="Arial"/>
      <family val="2"/>
    </font>
    <font>
      <sz val="12"/>
      <name val="宋体"/>
      <charset val="134"/>
    </font>
    <font>
      <b/>
      <sz val="18"/>
      <name val="Arial"/>
      <family val="2"/>
    </font>
    <font>
      <b/>
      <sz val="14"/>
      <name val="Arial"/>
      <family val="2"/>
    </font>
    <font>
      <sz val="14"/>
      <name val="Arial"/>
      <family val="2"/>
    </font>
    <font>
      <sz val="12"/>
      <name val="Arial"/>
      <family val="2"/>
    </font>
    <font>
      <sz val="16"/>
      <name val="Arial"/>
      <family val="2"/>
    </font>
    <font>
      <b/>
      <sz val="12"/>
      <name val="Arial"/>
      <family val="2"/>
    </font>
    <font>
      <b/>
      <sz val="16"/>
      <name val="Arial"/>
      <family val="2"/>
    </font>
    <font>
      <sz val="11"/>
      <color theme="0"/>
      <name val="Calibri"/>
      <family val="2"/>
      <scheme val="minor"/>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s>
  <fills count="29">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rgb="FFD9D9D9"/>
        <bgColor indexed="64"/>
      </patternFill>
    </fill>
    <fill>
      <patternFill patternType="mediumGray">
        <fgColor indexed="42"/>
        <bgColor rgb="FFFFFFCC"/>
      </patternFill>
    </fill>
    <fill>
      <patternFill patternType="solid">
        <fgColor theme="0"/>
        <bgColor indexed="64"/>
      </patternFill>
    </fill>
    <fill>
      <patternFill patternType="solid">
        <fgColor theme="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3">
    <border>
      <left/>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9"/>
      </right>
      <top/>
      <bottom style="medium">
        <color indexed="64"/>
      </bottom>
      <diagonal/>
    </border>
    <border>
      <left style="medium">
        <color indexed="64"/>
      </left>
      <right/>
      <top style="medium">
        <color indexed="64"/>
      </top>
      <bottom style="medium">
        <color indexed="64"/>
      </bottom>
      <diagonal/>
    </border>
    <border>
      <left style="medium">
        <color indexed="9"/>
      </left>
      <right style="medium">
        <color indexed="64"/>
      </right>
      <top/>
      <bottom style="medium">
        <color indexed="64"/>
      </bottom>
      <diagonal/>
    </border>
    <border>
      <left style="medium">
        <color indexed="9"/>
      </left>
      <right style="medium">
        <color indexed="9"/>
      </right>
      <top style="medium">
        <color indexed="9"/>
      </top>
      <bottom style="medium">
        <color indexed="64"/>
      </bottom>
      <diagonal/>
    </border>
    <border>
      <left style="medium">
        <color indexed="9"/>
      </left>
      <right/>
      <top style="medium">
        <color indexed="9"/>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style="thin">
        <color indexed="64"/>
      </left>
      <right/>
      <top style="hair">
        <color indexed="64"/>
      </top>
      <bottom style="medium">
        <color indexed="64"/>
      </bottom>
      <diagonal/>
    </border>
    <border>
      <left style="thin">
        <color indexed="64"/>
      </left>
      <right/>
      <top style="hair">
        <color indexed="64"/>
      </top>
      <bottom style="hair">
        <color indexed="64"/>
      </bottom>
      <diagonal/>
    </border>
    <border>
      <left/>
      <right/>
      <top style="medium">
        <color indexed="64"/>
      </top>
      <bottom style="medium">
        <color indexed="64"/>
      </bottom>
      <diagonal/>
    </border>
    <border>
      <left style="medium">
        <color indexed="9"/>
      </left>
      <right style="medium">
        <color indexed="9"/>
      </right>
      <top style="medium">
        <color indexed="64"/>
      </top>
      <bottom/>
      <diagonal/>
    </border>
    <border>
      <left style="medium">
        <color indexed="9"/>
      </left>
      <right style="medium">
        <color indexed="9"/>
      </right>
      <top/>
      <bottom style="medium">
        <color indexed="64"/>
      </bottom>
      <diagonal/>
    </border>
    <border>
      <left style="medium">
        <color indexed="9"/>
      </left>
      <right/>
      <top style="medium">
        <color indexed="64"/>
      </top>
      <bottom/>
      <diagonal/>
    </border>
    <border>
      <left/>
      <right/>
      <top style="medium">
        <color indexed="64"/>
      </top>
      <bottom/>
      <diagonal/>
    </border>
    <border>
      <left/>
      <right/>
      <top style="medium">
        <color indexed="64"/>
      </top>
      <bottom style="medium">
        <color indexed="9"/>
      </bottom>
      <diagonal/>
    </border>
    <border>
      <left/>
      <right style="medium">
        <color indexed="64"/>
      </right>
      <top style="medium">
        <color indexed="64"/>
      </top>
      <bottom style="medium">
        <color indexed="9"/>
      </bottom>
      <diagonal/>
    </border>
    <border>
      <left style="medium">
        <color indexed="64"/>
      </left>
      <right style="medium">
        <color indexed="9"/>
      </right>
      <top style="medium">
        <color indexed="64"/>
      </top>
      <bottom/>
      <diagonal/>
    </border>
    <border>
      <left style="medium">
        <color indexed="64"/>
      </left>
      <right style="medium">
        <color indexed="9"/>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hair">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93">
    <xf numFmtId="0" fontId="0" fillId="0" borderId="0"/>
    <xf numFmtId="44" fontId="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1" fillId="0" borderId="0" applyFont="0" applyFill="0" applyBorder="0" applyAlignment="0" applyProtection="0"/>
    <xf numFmtId="164" fontId="4" fillId="0" borderId="0" applyFont="0" applyFill="0" applyBorder="0" applyAlignment="0" applyProtection="0"/>
    <xf numFmtId="164" fontId="3" fillId="0" borderId="0" applyFont="0" applyFill="0" applyBorder="0" applyAlignment="0" applyProtection="0"/>
    <xf numFmtId="0" fontId="5" fillId="0" borderId="0"/>
    <xf numFmtId="164" fontId="1" fillId="0" borderId="0" applyFont="0" applyFill="0" applyBorder="0" applyAlignment="0" applyProtection="0"/>
    <xf numFmtId="43" fontId="1"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3" fillId="7" borderId="0" applyNumberFormat="0" applyBorder="0" applyAlignment="0" applyProtection="0"/>
    <xf numFmtId="0" fontId="14" fillId="23"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4" borderId="0" applyNumberFormat="0" applyBorder="0" applyAlignment="0" applyProtection="0"/>
    <xf numFmtId="0" fontId="15" fillId="9" borderId="0" applyNumberFormat="0" applyBorder="0" applyAlignment="0" applyProtection="0"/>
    <xf numFmtId="0" fontId="16" fillId="25" borderId="44" applyNumberFormat="0" applyAlignment="0" applyProtection="0"/>
    <xf numFmtId="0" fontId="17" fillId="26" borderId="45" applyNumberFormat="0" applyAlignment="0" applyProtection="0"/>
    <xf numFmtId="0" fontId="4" fillId="0" borderId="0" applyFont="0" applyFill="0" applyProtection="0">
      <alignment vertical="top"/>
    </xf>
    <xf numFmtId="0" fontId="4" fillId="0" borderId="0" applyFont="0" applyFill="0" applyProtection="0">
      <alignment vertical="top"/>
    </xf>
    <xf numFmtId="0" fontId="4" fillId="0" borderId="0" applyFont="0" applyFill="0" applyProtection="0">
      <alignment vertical="top"/>
    </xf>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0" fontId="18" fillId="0" borderId="0" applyNumberFormat="0" applyFill="0" applyBorder="0" applyAlignment="0" applyProtection="0"/>
    <xf numFmtId="2" fontId="4" fillId="0" borderId="0" applyFont="0" applyFill="0" applyProtection="0">
      <alignment vertical="top"/>
    </xf>
    <xf numFmtId="2" fontId="4" fillId="0" borderId="0" applyFont="0" applyFill="0" applyProtection="0">
      <alignment vertical="top"/>
    </xf>
    <xf numFmtId="2" fontId="4" fillId="0" borderId="0" applyFont="0" applyFill="0" applyProtection="0">
      <alignment vertical="top"/>
    </xf>
    <xf numFmtId="0" fontId="19" fillId="10" borderId="0" applyNumberFormat="0" applyBorder="0" applyAlignment="0" applyProtection="0"/>
    <xf numFmtId="0" fontId="4" fillId="0" borderId="0" applyNumberFormat="0" applyFont="0" applyFill="0" applyProtection="0">
      <alignment vertical="top"/>
    </xf>
    <xf numFmtId="0" fontId="4" fillId="0" borderId="0" applyNumberFormat="0" applyFont="0" applyFill="0" applyProtection="0">
      <alignment vertical="top"/>
    </xf>
    <xf numFmtId="0" fontId="20" fillId="0" borderId="46" applyNumberFormat="0" applyFill="0" applyAlignment="0" applyProtection="0"/>
    <xf numFmtId="0" fontId="20" fillId="0" borderId="0" applyNumberFormat="0" applyFill="0" applyBorder="0" applyAlignment="0" applyProtection="0"/>
    <xf numFmtId="0" fontId="21" fillId="13" borderId="44" applyNumberFormat="0" applyAlignment="0" applyProtection="0"/>
    <xf numFmtId="0" fontId="22" fillId="0" borderId="47" applyNumberFormat="0" applyFill="0" applyAlignment="0" applyProtection="0"/>
    <xf numFmtId="44" fontId="4" fillId="0" borderId="0" applyFont="0" applyFill="0" applyBorder="0" applyAlignment="0" applyProtection="0"/>
    <xf numFmtId="3" fontId="4" fillId="0" borderId="0" applyFont="0" applyFill="0" applyBorder="0" applyAlignment="0" applyProtection="0"/>
    <xf numFmtId="3" fontId="4" fillId="0" borderId="0" applyFont="0" applyFill="0" applyBorder="0" applyAlignment="0" applyProtection="0"/>
    <xf numFmtId="3" fontId="4" fillId="0" borderId="0" applyFont="0" applyFill="0" applyBorder="0" applyAlignment="0" applyProtection="0"/>
    <xf numFmtId="0" fontId="23" fillId="27"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28" borderId="48" applyNumberFormat="0" applyFont="0" applyAlignment="0" applyProtection="0"/>
    <xf numFmtId="0" fontId="4" fillId="28" borderId="48" applyNumberFormat="0" applyFont="0" applyAlignment="0" applyProtection="0"/>
    <xf numFmtId="0" fontId="24" fillId="25" borderId="49" applyNumberFormat="0" applyAlignment="0" applyProtection="0"/>
    <xf numFmtId="9"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25" fillId="0" borderId="0" applyNumberFormat="0" applyFill="0" applyBorder="0" applyAlignment="0" applyProtection="0"/>
    <xf numFmtId="164" fontId="4" fillId="0" borderId="0" applyFont="0" applyFill="0" applyBorder="0" applyAlignment="0" applyProtection="0"/>
    <xf numFmtId="3" fontId="4" fillId="0" borderId="0" applyFont="0" applyFill="0" applyBorder="0" applyAlignment="0" applyProtection="0"/>
    <xf numFmtId="3" fontId="4" fillId="0" borderId="0" applyFont="0" applyFill="0" applyBorder="0" applyAlignment="0" applyProtection="0"/>
    <xf numFmtId="3" fontId="4" fillId="0" borderId="0" applyFont="0" applyFill="0" applyBorder="0" applyAlignment="0" applyProtection="0"/>
    <xf numFmtId="0" fontId="26" fillId="0" borderId="0" applyNumberFormat="0" applyFill="0" applyBorder="0" applyAlignment="0" applyProtection="0"/>
  </cellStyleXfs>
  <cellXfs count="223">
    <xf numFmtId="0" fontId="0" fillId="0" borderId="0" xfId="0"/>
    <xf numFmtId="0" fontId="8" fillId="0" borderId="0" xfId="0" applyFont="1" applyAlignment="1" applyProtection="1">
      <alignment horizontal="right" vertical="top"/>
    </xf>
    <xf numFmtId="164" fontId="10" fillId="0" borderId="0" xfId="18" applyFont="1" applyAlignment="1" applyProtection="1">
      <alignment horizontal="left" vertical="top"/>
    </xf>
    <xf numFmtId="165" fontId="8" fillId="0" borderId="0" xfId="1" applyNumberFormat="1" applyFont="1" applyAlignment="1" applyProtection="1">
      <alignment vertical="top"/>
    </xf>
    <xf numFmtId="164" fontId="8" fillId="0" borderId="0" xfId="18" applyFont="1" applyAlignment="1" applyProtection="1">
      <alignment horizontal="center" vertical="top"/>
    </xf>
    <xf numFmtId="166" fontId="8" fillId="0" borderId="0" xfId="16" applyNumberFormat="1" applyFont="1" applyAlignment="1" applyProtection="1">
      <alignment horizontal="center" vertical="top"/>
    </xf>
    <xf numFmtId="0" fontId="8" fillId="0" borderId="0" xfId="0" applyFont="1" applyAlignment="1" applyProtection="1">
      <alignment vertical="top"/>
    </xf>
    <xf numFmtId="10" fontId="9" fillId="0" borderId="0" xfId="16" applyNumberFormat="1" applyFont="1" applyAlignment="1" applyProtection="1">
      <alignment horizontal="center" vertical="top"/>
    </xf>
    <xf numFmtId="167" fontId="8" fillId="0" borderId="0" xfId="0" applyNumberFormat="1" applyFont="1" applyAlignment="1" applyProtection="1">
      <alignment vertical="top"/>
    </xf>
    <xf numFmtId="0" fontId="8" fillId="0" borderId="0" xfId="0" applyFont="1" applyAlignment="1" applyProtection="1">
      <alignment vertical="center"/>
    </xf>
    <xf numFmtId="167" fontId="8" fillId="0" borderId="0" xfId="0" applyNumberFormat="1" applyFont="1" applyFill="1" applyAlignment="1" applyProtection="1">
      <alignment vertical="center"/>
    </xf>
    <xf numFmtId="4" fontId="8" fillId="0" borderId="0" xfId="0" applyNumberFormat="1" applyFont="1" applyAlignment="1" applyProtection="1">
      <alignment vertical="center"/>
    </xf>
    <xf numFmtId="0" fontId="10" fillId="0" borderId="0" xfId="0" applyFont="1" applyAlignment="1" applyProtection="1">
      <alignment horizontal="left" vertical="top"/>
    </xf>
    <xf numFmtId="167" fontId="8" fillId="0" borderId="0" xfId="0" applyNumberFormat="1" applyFont="1" applyFill="1" applyAlignment="1" applyProtection="1">
      <alignment vertical="top"/>
    </xf>
    <xf numFmtId="164" fontId="7" fillId="0" borderId="12" xfId="18" applyFont="1" applyFill="1" applyBorder="1" applyAlignment="1" applyProtection="1">
      <alignment horizontal="center" vertical="center" wrapText="1"/>
    </xf>
    <xf numFmtId="164" fontId="11" fillId="3" borderId="8" xfId="18" applyFont="1" applyFill="1" applyBorder="1" applyAlignment="1" applyProtection="1">
      <alignment horizontal="center" vertical="center" wrapText="1"/>
    </xf>
    <xf numFmtId="164" fontId="11" fillId="3" borderId="9" xfId="18" applyFont="1" applyFill="1" applyBorder="1" applyAlignment="1" applyProtection="1">
      <alignment horizontal="center" vertical="center" wrapText="1"/>
    </xf>
    <xf numFmtId="164" fontId="11" fillId="0" borderId="12" xfId="18" applyFont="1" applyFill="1" applyBorder="1" applyAlignment="1" applyProtection="1">
      <alignment horizontal="center" vertical="center" wrapText="1"/>
    </xf>
    <xf numFmtId="165" fontId="7" fillId="3" borderId="13" xfId="1" applyNumberFormat="1" applyFont="1" applyFill="1" applyBorder="1" applyAlignment="1" applyProtection="1">
      <alignment horizontal="center" vertical="center" wrapText="1"/>
    </xf>
    <xf numFmtId="165" fontId="7" fillId="3" borderId="8" xfId="1" applyNumberFormat="1" applyFont="1" applyFill="1" applyBorder="1" applyAlignment="1" applyProtection="1">
      <alignment horizontal="center" vertical="center" wrapText="1"/>
    </xf>
    <xf numFmtId="165" fontId="7" fillId="3" borderId="5" xfId="1" applyNumberFormat="1" applyFont="1" applyFill="1" applyBorder="1" applyAlignment="1" applyProtection="1">
      <alignment horizontal="center" vertical="center" wrapText="1"/>
    </xf>
    <xf numFmtId="10" fontId="11" fillId="3" borderId="7" xfId="16" applyNumberFormat="1" applyFont="1" applyFill="1" applyBorder="1" applyAlignment="1" applyProtection="1">
      <alignment horizontal="center" vertical="center" wrapText="1"/>
    </xf>
    <xf numFmtId="0" fontId="8" fillId="0" borderId="0" xfId="0" applyFont="1" applyBorder="1" applyAlignment="1" applyProtection="1">
      <alignment horizontal="right" vertical="top"/>
    </xf>
    <xf numFmtId="0" fontId="10" fillId="0" borderId="0" xfId="0" applyFont="1" applyBorder="1" applyAlignment="1" applyProtection="1">
      <alignment horizontal="left" vertical="top"/>
    </xf>
    <xf numFmtId="0" fontId="8" fillId="0" borderId="0" xfId="0" applyFont="1" applyBorder="1" applyAlignment="1" applyProtection="1">
      <alignment vertical="top"/>
    </xf>
    <xf numFmtId="164" fontId="8" fillId="0" borderId="0" xfId="18" applyFont="1" applyBorder="1" applyAlignment="1" applyProtection="1">
      <alignment horizontal="center" vertical="top"/>
    </xf>
    <xf numFmtId="164" fontId="8" fillId="0" borderId="0" xfId="18" applyFont="1" applyFill="1" applyBorder="1" applyAlignment="1" applyProtection="1">
      <alignment horizontal="center" vertical="top"/>
    </xf>
    <xf numFmtId="10" fontId="9" fillId="0" borderId="0" xfId="16" applyNumberFormat="1" applyFont="1" applyBorder="1" applyAlignment="1" applyProtection="1">
      <alignment horizontal="center" vertical="top"/>
    </xf>
    <xf numFmtId="0" fontId="7" fillId="2" borderId="40" xfId="0" applyFont="1" applyFill="1" applyBorder="1" applyAlignment="1" applyProtection="1">
      <alignment horizontal="right" vertical="top"/>
    </xf>
    <xf numFmtId="0" fontId="12" fillId="2" borderId="41" xfId="18" applyNumberFormat="1" applyFont="1" applyFill="1" applyBorder="1" applyAlignment="1" applyProtection="1">
      <alignment horizontal="left" vertical="top"/>
    </xf>
    <xf numFmtId="165" fontId="7" fillId="2" borderId="41" xfId="1" applyNumberFormat="1" applyFont="1" applyFill="1" applyBorder="1" applyAlignment="1" applyProtection="1">
      <alignment vertical="top"/>
    </xf>
    <xf numFmtId="164" fontId="7" fillId="2" borderId="42" xfId="18" applyNumberFormat="1" applyFont="1" applyFill="1" applyBorder="1" applyAlignment="1" applyProtection="1">
      <alignment horizontal="center" vertical="center"/>
    </xf>
    <xf numFmtId="164" fontId="7" fillId="0" borderId="12" xfId="18" applyFont="1" applyFill="1" applyBorder="1" applyAlignment="1" applyProtection="1">
      <alignment horizontal="center" vertical="center"/>
    </xf>
    <xf numFmtId="164" fontId="7" fillId="2" borderId="41" xfId="18" applyFont="1" applyFill="1" applyBorder="1" applyAlignment="1" applyProtection="1">
      <alignment vertical="center"/>
    </xf>
    <xf numFmtId="10" fontId="11" fillId="2" borderId="43" xfId="16" applyNumberFormat="1" applyFont="1" applyFill="1" applyBorder="1" applyAlignment="1" applyProtection="1">
      <alignment horizontal="center" vertical="center"/>
    </xf>
    <xf numFmtId="167" fontId="8" fillId="0" borderId="0" xfId="0" applyNumberFormat="1" applyFont="1" applyBorder="1" applyAlignment="1" applyProtection="1">
      <alignment vertical="top"/>
    </xf>
    <xf numFmtId="168" fontId="8" fillId="0" borderId="0" xfId="0" applyNumberFormat="1" applyFont="1" applyBorder="1" applyAlignment="1" applyProtection="1">
      <alignment vertical="top"/>
    </xf>
    <xf numFmtId="169" fontId="8" fillId="0" borderId="0" xfId="0" applyNumberFormat="1" applyFont="1" applyBorder="1" applyAlignment="1" applyProtection="1">
      <alignment vertical="top"/>
    </xf>
    <xf numFmtId="0" fontId="7" fillId="2" borderId="29" xfId="0" applyFont="1" applyFill="1" applyBorder="1" applyAlignment="1" applyProtection="1">
      <alignment horizontal="right" vertical="top"/>
    </xf>
    <xf numFmtId="0" fontId="12" fillId="2" borderId="30" xfId="18" applyNumberFormat="1" applyFont="1" applyFill="1" applyBorder="1" applyAlignment="1" applyProtection="1">
      <alignment horizontal="left" vertical="top"/>
    </xf>
    <xf numFmtId="165" fontId="7" fillId="2" borderId="30" xfId="1" applyNumberFormat="1" applyFont="1" applyFill="1" applyBorder="1" applyAlignment="1" applyProtection="1">
      <alignment vertical="top"/>
    </xf>
    <xf numFmtId="164" fontId="7" fillId="2" borderId="31" xfId="18" applyNumberFormat="1" applyFont="1" applyFill="1" applyBorder="1" applyAlignment="1" applyProtection="1">
      <alignment horizontal="center" vertical="center"/>
    </xf>
    <xf numFmtId="164" fontId="7" fillId="2" borderId="33" xfId="18" applyFont="1" applyFill="1" applyBorder="1" applyAlignment="1" applyProtection="1">
      <alignment vertical="center"/>
    </xf>
    <xf numFmtId="10" fontId="11" fillId="2" borderId="34" xfId="16" applyNumberFormat="1" applyFont="1" applyFill="1" applyBorder="1" applyAlignment="1" applyProtection="1">
      <alignment horizontal="center" vertical="center"/>
    </xf>
    <xf numFmtId="0" fontId="8" fillId="0" borderId="2" xfId="0" applyFont="1" applyFill="1" applyBorder="1" applyAlignment="1" applyProtection="1">
      <alignment horizontal="right" vertical="top"/>
    </xf>
    <xf numFmtId="0" fontId="10" fillId="0" borderId="1" xfId="6" applyFont="1" applyFill="1" applyBorder="1" applyAlignment="1" applyProtection="1">
      <alignment horizontal="left" vertical="top" wrapText="1"/>
    </xf>
    <xf numFmtId="165" fontId="8" fillId="0" borderId="1" xfId="1" applyNumberFormat="1" applyFont="1" applyFill="1" applyBorder="1" applyAlignment="1" applyProtection="1">
      <alignment horizontal="center" vertical="top"/>
    </xf>
    <xf numFmtId="164" fontId="8" fillId="0" borderId="1" xfId="18" applyNumberFormat="1" applyFont="1" applyFill="1" applyBorder="1" applyAlignment="1" applyProtection="1">
      <alignment horizontal="center" vertical="center"/>
    </xf>
    <xf numFmtId="164" fontId="8" fillId="0" borderId="3" xfId="18" applyNumberFormat="1" applyFont="1" applyFill="1" applyBorder="1" applyAlignment="1" applyProtection="1">
      <alignment horizontal="center" vertical="center"/>
    </xf>
    <xf numFmtId="44" fontId="8" fillId="0" borderId="12" xfId="18" applyNumberFormat="1" applyFont="1" applyFill="1" applyBorder="1" applyAlignment="1" applyProtection="1">
      <alignment horizontal="center" vertical="center"/>
    </xf>
    <xf numFmtId="10" fontId="9" fillId="0" borderId="3" xfId="16" applyNumberFormat="1" applyFont="1" applyFill="1" applyBorder="1" applyAlignment="1" applyProtection="1">
      <alignment horizontal="center" vertical="center"/>
    </xf>
    <xf numFmtId="0" fontId="8" fillId="0" borderId="0" xfId="0" applyFont="1" applyFill="1" applyAlignment="1" applyProtection="1">
      <alignment vertical="top"/>
    </xf>
    <xf numFmtId="10" fontId="9" fillId="0" borderId="26" xfId="16" applyNumberFormat="1" applyFont="1" applyFill="1" applyBorder="1" applyAlignment="1" applyProtection="1">
      <alignment horizontal="center" vertical="center"/>
    </xf>
    <xf numFmtId="0" fontId="7" fillId="2" borderId="35" xfId="0" applyFont="1" applyFill="1" applyBorder="1" applyAlignment="1" applyProtection="1">
      <alignment horizontal="right" vertical="top"/>
    </xf>
    <xf numFmtId="0" fontId="12" fillId="2" borderId="36" xfId="18" applyNumberFormat="1" applyFont="1" applyFill="1" applyBorder="1" applyAlignment="1" applyProtection="1">
      <alignment horizontal="left" vertical="top"/>
    </xf>
    <xf numFmtId="165" fontId="7" fillId="2" borderId="36" xfId="1" applyNumberFormat="1" applyFont="1" applyFill="1" applyBorder="1" applyAlignment="1" applyProtection="1">
      <alignment vertical="top"/>
    </xf>
    <xf numFmtId="164" fontId="7" fillId="2" borderId="26" xfId="18" applyNumberFormat="1" applyFont="1" applyFill="1" applyBorder="1" applyAlignment="1" applyProtection="1">
      <alignment horizontal="center" vertical="center"/>
    </xf>
    <xf numFmtId="164" fontId="7" fillId="2" borderId="36" xfId="18" applyFont="1" applyFill="1" applyBorder="1" applyAlignment="1" applyProtection="1">
      <alignment vertical="center"/>
    </xf>
    <xf numFmtId="10" fontId="11" fillId="2" borderId="26" xfId="16" applyNumberFormat="1" applyFont="1" applyFill="1" applyBorder="1" applyAlignment="1" applyProtection="1">
      <alignment horizontal="center" vertical="center"/>
    </xf>
    <xf numFmtId="164" fontId="7" fillId="2" borderId="34" xfId="18" applyNumberFormat="1" applyFont="1" applyFill="1" applyBorder="1" applyAlignment="1" applyProtection="1">
      <alignment horizontal="center" vertical="center"/>
    </xf>
    <xf numFmtId="164" fontId="7" fillId="2" borderId="30" xfId="18" applyFont="1" applyFill="1" applyBorder="1" applyAlignment="1" applyProtection="1">
      <alignment vertical="center"/>
    </xf>
    <xf numFmtId="0" fontId="7" fillId="3" borderId="35" xfId="0" applyFont="1" applyFill="1" applyBorder="1" applyAlignment="1" applyProtection="1">
      <alignment horizontal="right" vertical="top"/>
    </xf>
    <xf numFmtId="0" fontId="12" fillId="3" borderId="36" xfId="18" applyNumberFormat="1" applyFont="1" applyFill="1" applyBorder="1" applyAlignment="1" applyProtection="1">
      <alignment horizontal="left" vertical="top"/>
    </xf>
    <xf numFmtId="165" fontId="7" fillId="3" borderId="36" xfId="1" applyNumberFormat="1" applyFont="1" applyFill="1" applyBorder="1" applyAlignment="1" applyProtection="1">
      <alignment vertical="top"/>
    </xf>
    <xf numFmtId="164" fontId="7" fillId="3" borderId="26" xfId="18" applyNumberFormat="1" applyFont="1" applyFill="1" applyBorder="1" applyAlignment="1" applyProtection="1">
      <alignment horizontal="center" vertical="center"/>
    </xf>
    <xf numFmtId="164" fontId="7" fillId="3" borderId="36" xfId="18" applyFont="1" applyFill="1" applyBorder="1" applyAlignment="1" applyProtection="1">
      <alignment vertical="center"/>
    </xf>
    <xf numFmtId="164" fontId="7" fillId="4" borderId="36" xfId="18" applyFont="1" applyFill="1" applyBorder="1" applyAlignment="1" applyProtection="1">
      <alignment vertical="center"/>
    </xf>
    <xf numFmtId="10" fontId="11" fillId="4" borderId="26" xfId="16" applyNumberFormat="1" applyFont="1" applyFill="1" applyBorder="1" applyAlignment="1" applyProtection="1">
      <alignment horizontal="center" vertical="center"/>
    </xf>
    <xf numFmtId="0" fontId="7" fillId="3" borderId="29" xfId="0" applyFont="1" applyFill="1" applyBorder="1" applyAlignment="1" applyProtection="1">
      <alignment horizontal="right" vertical="top"/>
    </xf>
    <xf numFmtId="0" fontId="12" fillId="3" borderId="30" xfId="18" applyNumberFormat="1" applyFont="1" applyFill="1" applyBorder="1" applyAlignment="1" applyProtection="1">
      <alignment horizontal="left" vertical="top"/>
    </xf>
    <xf numFmtId="165" fontId="7" fillId="3" borderId="30" xfId="1" applyNumberFormat="1" applyFont="1" applyFill="1" applyBorder="1" applyAlignment="1" applyProtection="1">
      <alignment vertical="top"/>
    </xf>
    <xf numFmtId="164" fontId="7" fillId="3" borderId="34" xfId="18" applyNumberFormat="1" applyFont="1" applyFill="1" applyBorder="1" applyAlignment="1" applyProtection="1">
      <alignment horizontal="center" vertical="center"/>
    </xf>
    <xf numFmtId="164" fontId="7" fillId="3" borderId="30" xfId="18" applyFont="1" applyFill="1" applyBorder="1" applyAlignment="1" applyProtection="1">
      <alignment vertical="center"/>
    </xf>
    <xf numFmtId="164" fontId="7" fillId="4" borderId="30" xfId="18" applyFont="1" applyFill="1" applyBorder="1" applyAlignment="1" applyProtection="1">
      <alignment vertical="center"/>
    </xf>
    <xf numFmtId="10" fontId="11" fillId="4" borderId="34" xfId="16" applyNumberFormat="1" applyFont="1" applyFill="1" applyBorder="1" applyAlignment="1" applyProtection="1">
      <alignment horizontal="center" vertical="center"/>
    </xf>
    <xf numFmtId="0" fontId="7" fillId="3" borderId="2" xfId="0" applyFont="1" applyFill="1" applyBorder="1" applyAlignment="1" applyProtection="1">
      <alignment horizontal="right" vertical="top"/>
    </xf>
    <xf numFmtId="0" fontId="12" fillId="3" borderId="1" xfId="18" applyNumberFormat="1" applyFont="1" applyFill="1" applyBorder="1" applyAlignment="1" applyProtection="1">
      <alignment horizontal="left" vertical="top"/>
    </xf>
    <xf numFmtId="165" fontId="7" fillId="3" borderId="1" xfId="1" applyNumberFormat="1" applyFont="1" applyFill="1" applyBorder="1" applyAlignment="1" applyProtection="1">
      <alignment vertical="top"/>
    </xf>
    <xf numFmtId="164" fontId="7" fillId="3" borderId="3" xfId="18" applyNumberFormat="1" applyFont="1" applyFill="1" applyBorder="1" applyAlignment="1" applyProtection="1">
      <alignment horizontal="center" vertical="center"/>
    </xf>
    <xf numFmtId="164" fontId="7" fillId="3" borderId="1" xfId="18" applyFont="1" applyFill="1" applyBorder="1" applyAlignment="1" applyProtection="1">
      <alignment vertical="center"/>
    </xf>
    <xf numFmtId="10" fontId="11" fillId="4" borderId="3" xfId="16" applyNumberFormat="1" applyFont="1" applyFill="1" applyBorder="1" applyAlignment="1" applyProtection="1">
      <alignment horizontal="center" vertical="center"/>
    </xf>
    <xf numFmtId="164" fontId="8" fillId="0" borderId="12" xfId="18" applyFont="1" applyFill="1" applyBorder="1" applyAlignment="1" applyProtection="1">
      <alignment horizontal="center" vertical="center"/>
    </xf>
    <xf numFmtId="0" fontId="10" fillId="6" borderId="1" xfId="6" applyFont="1" applyFill="1" applyBorder="1" applyAlignment="1" applyProtection="1">
      <alignment horizontal="left" vertical="top" wrapText="1"/>
    </xf>
    <xf numFmtId="165" fontId="7" fillId="3" borderId="36" xfId="1" applyNumberFormat="1" applyFont="1" applyFill="1" applyBorder="1" applyAlignment="1" applyProtection="1">
      <alignment horizontal="center" vertical="top"/>
    </xf>
    <xf numFmtId="165" fontId="7" fillId="3" borderId="30" xfId="1" applyNumberFormat="1" applyFont="1" applyFill="1" applyBorder="1" applyAlignment="1" applyProtection="1">
      <alignment horizontal="center" vertical="top"/>
    </xf>
    <xf numFmtId="0" fontId="8" fillId="0" borderId="1" xfId="2" applyFont="1" applyFill="1" applyBorder="1" applyAlignment="1" applyProtection="1">
      <alignment horizontal="center" vertical="top"/>
    </xf>
    <xf numFmtId="0" fontId="10" fillId="0" borderId="1" xfId="10" applyFont="1" applyFill="1" applyBorder="1" applyAlignment="1" applyProtection="1">
      <alignment horizontal="left" vertical="top" wrapText="1"/>
    </xf>
    <xf numFmtId="0" fontId="8" fillId="0" borderId="1" xfId="10" applyFont="1" applyFill="1" applyBorder="1" applyAlignment="1" applyProtection="1">
      <alignment horizontal="center" vertical="top"/>
    </xf>
    <xf numFmtId="0" fontId="8" fillId="0" borderId="2" xfId="10" applyFont="1" applyFill="1" applyBorder="1" applyAlignment="1" applyProtection="1">
      <alignment horizontal="right" vertical="top"/>
    </xf>
    <xf numFmtId="0" fontId="7" fillId="3" borderId="35" xfId="10" applyFont="1" applyFill="1" applyBorder="1" applyAlignment="1" applyProtection="1">
      <alignment horizontal="right" vertical="top"/>
    </xf>
    <xf numFmtId="0" fontId="12" fillId="3" borderId="36" xfId="10" applyFont="1" applyFill="1" applyBorder="1" applyAlignment="1" applyProtection="1">
      <alignment horizontal="left" vertical="top" wrapText="1"/>
    </xf>
    <xf numFmtId="0" fontId="7" fillId="3" borderId="36" xfId="10" applyFont="1" applyFill="1" applyBorder="1" applyAlignment="1" applyProtection="1">
      <alignment horizontal="center" vertical="top"/>
    </xf>
    <xf numFmtId="164" fontId="7" fillId="3" borderId="36" xfId="18" applyFont="1" applyFill="1" applyBorder="1" applyAlignment="1" applyProtection="1">
      <alignment horizontal="center" vertical="center"/>
    </xf>
    <xf numFmtId="0" fontId="7" fillId="3" borderId="29" xfId="10" applyFont="1" applyFill="1" applyBorder="1" applyAlignment="1" applyProtection="1">
      <alignment horizontal="right" vertical="top"/>
    </xf>
    <xf numFmtId="0" fontId="12" fillId="3" borderId="30" xfId="10" applyFont="1" applyFill="1" applyBorder="1" applyAlignment="1" applyProtection="1">
      <alignment horizontal="left" vertical="top" wrapText="1"/>
    </xf>
    <xf numFmtId="0" fontId="7" fillId="3" borderId="30" xfId="10" applyFont="1" applyFill="1" applyBorder="1" applyAlignment="1" applyProtection="1">
      <alignment horizontal="center" vertical="top"/>
    </xf>
    <xf numFmtId="164" fontId="7" fillId="3" borderId="30" xfId="18" applyFont="1" applyFill="1" applyBorder="1" applyAlignment="1" applyProtection="1">
      <alignment horizontal="center" vertical="center"/>
    </xf>
    <xf numFmtId="40" fontId="10" fillId="0" borderId="1" xfId="18" applyNumberFormat="1" applyFont="1" applyFill="1" applyBorder="1" applyAlignment="1" applyProtection="1">
      <alignment horizontal="left" vertical="top" wrapText="1"/>
    </xf>
    <xf numFmtId="40" fontId="8" fillId="0" borderId="1" xfId="18" applyNumberFormat="1" applyFont="1" applyFill="1" applyBorder="1" applyAlignment="1" applyProtection="1">
      <alignment horizontal="center" vertical="top"/>
    </xf>
    <xf numFmtId="0" fontId="10" fillId="0" borderId="1" xfId="5" applyFont="1" applyFill="1" applyBorder="1" applyAlignment="1" applyProtection="1">
      <alignment horizontal="left" vertical="top" wrapText="1"/>
    </xf>
    <xf numFmtId="0" fontId="8" fillId="0" borderId="1" xfId="5" applyFont="1" applyFill="1" applyBorder="1" applyAlignment="1" applyProtection="1">
      <alignment horizontal="center" vertical="top"/>
    </xf>
    <xf numFmtId="0" fontId="8" fillId="0" borderId="1" xfId="5" applyFont="1" applyFill="1" applyBorder="1" applyAlignment="1" applyProtection="1">
      <alignment horizontal="center" vertical="center"/>
    </xf>
    <xf numFmtId="0" fontId="8" fillId="0" borderId="0" xfId="0" applyFont="1" applyFill="1" applyAlignment="1" applyProtection="1">
      <alignment vertical="center"/>
    </xf>
    <xf numFmtId="4" fontId="7" fillId="0" borderId="12" xfId="18" applyNumberFormat="1" applyFont="1" applyFill="1" applyBorder="1" applyAlignment="1" applyProtection="1">
      <alignment horizontal="center" vertical="center"/>
    </xf>
    <xf numFmtId="4" fontId="7" fillId="2" borderId="36" xfId="18" applyNumberFormat="1" applyFont="1" applyFill="1" applyBorder="1" applyAlignment="1" applyProtection="1">
      <alignment horizontal="center" vertical="center"/>
    </xf>
    <xf numFmtId="4" fontId="7" fillId="2" borderId="30" xfId="18" applyNumberFormat="1" applyFont="1" applyFill="1" applyBorder="1" applyAlignment="1" applyProtection="1">
      <alignment horizontal="center" vertical="center"/>
    </xf>
    <xf numFmtId="4" fontId="7" fillId="3" borderId="36" xfId="18" applyNumberFormat="1" applyFont="1" applyFill="1" applyBorder="1" applyAlignment="1" applyProtection="1">
      <alignment horizontal="center" vertical="center"/>
    </xf>
    <xf numFmtId="4" fontId="7" fillId="3" borderId="30" xfId="18" applyNumberFormat="1" applyFont="1" applyFill="1" applyBorder="1" applyAlignment="1" applyProtection="1">
      <alignment horizontal="center" vertical="center"/>
    </xf>
    <xf numFmtId="0" fontId="8" fillId="0" borderId="0" xfId="0" quotePrefix="1" applyFont="1" applyFill="1" applyAlignment="1" applyProtection="1">
      <alignment vertical="top"/>
    </xf>
    <xf numFmtId="0" fontId="8" fillId="0" borderId="2" xfId="5" applyFont="1" applyFill="1" applyBorder="1" applyAlignment="1" applyProtection="1">
      <alignment horizontal="right" vertical="top"/>
    </xf>
    <xf numFmtId="0" fontId="8" fillId="0" borderId="0" xfId="0" applyFont="1" applyFill="1" applyBorder="1" applyAlignment="1" applyProtection="1">
      <alignment vertical="top"/>
    </xf>
    <xf numFmtId="167" fontId="8" fillId="0" borderId="0" xfId="0" applyNumberFormat="1" applyFont="1" applyFill="1" applyBorder="1" applyAlignment="1" applyProtection="1">
      <alignment vertical="top"/>
    </xf>
    <xf numFmtId="0" fontId="12" fillId="4" borderId="36" xfId="18" applyNumberFormat="1" applyFont="1" applyFill="1" applyBorder="1" applyAlignment="1" applyProtection="1">
      <alignment horizontal="left" vertical="top"/>
    </xf>
    <xf numFmtId="0" fontId="7" fillId="4" borderId="35" xfId="0" applyFont="1" applyFill="1" applyBorder="1" applyAlignment="1" applyProtection="1">
      <alignment horizontal="right" vertical="top"/>
    </xf>
    <xf numFmtId="0" fontId="8" fillId="0" borderId="2" xfId="2" applyFont="1" applyFill="1" applyBorder="1" applyAlignment="1" applyProtection="1">
      <alignment horizontal="right" vertical="top"/>
    </xf>
    <xf numFmtId="0" fontId="7" fillId="2" borderId="35" xfId="10" applyFont="1" applyFill="1" applyBorder="1" applyAlignment="1" applyProtection="1">
      <alignment horizontal="right" vertical="top"/>
    </xf>
    <xf numFmtId="0" fontId="12" fillId="2" borderId="36" xfId="10" applyFont="1" applyFill="1" applyBorder="1" applyAlignment="1" applyProtection="1">
      <alignment horizontal="left" vertical="top" wrapText="1"/>
    </xf>
    <xf numFmtId="0" fontId="7" fillId="2" borderId="36" xfId="10" applyFont="1" applyFill="1" applyBorder="1" applyAlignment="1" applyProtection="1">
      <alignment horizontal="center" vertical="top"/>
    </xf>
    <xf numFmtId="164" fontId="7" fillId="2" borderId="36" xfId="18" applyFont="1" applyFill="1" applyBorder="1" applyAlignment="1" applyProtection="1">
      <alignment horizontal="center" vertical="center"/>
    </xf>
    <xf numFmtId="0" fontId="7" fillId="2" borderId="29" xfId="10" applyFont="1" applyFill="1" applyBorder="1" applyAlignment="1" applyProtection="1">
      <alignment horizontal="right" vertical="top"/>
    </xf>
    <xf numFmtId="0" fontId="12" fillId="2" borderId="30" xfId="10" applyFont="1" applyFill="1" applyBorder="1" applyAlignment="1" applyProtection="1">
      <alignment horizontal="left" vertical="top" wrapText="1"/>
    </xf>
    <xf numFmtId="0" fontId="7" fillId="2" borderId="30" xfId="10" applyFont="1" applyFill="1" applyBorder="1" applyAlignment="1" applyProtection="1">
      <alignment horizontal="center" vertical="top"/>
    </xf>
    <xf numFmtId="164" fontId="7" fillId="2" borderId="30" xfId="18" applyFont="1" applyFill="1" applyBorder="1" applyAlignment="1" applyProtection="1">
      <alignment horizontal="center" vertical="center"/>
    </xf>
    <xf numFmtId="0" fontId="7" fillId="2" borderId="38" xfId="10" applyFont="1" applyFill="1" applyBorder="1" applyAlignment="1" applyProtection="1">
      <alignment horizontal="right" vertical="top"/>
    </xf>
    <xf numFmtId="0" fontId="12" fillId="2" borderId="33" xfId="10" applyFont="1" applyFill="1" applyBorder="1" applyAlignment="1" applyProtection="1">
      <alignment horizontal="left" vertical="top" wrapText="1"/>
    </xf>
    <xf numFmtId="0" fontId="7" fillId="2" borderId="33" xfId="10" applyFont="1" applyFill="1" applyBorder="1" applyAlignment="1" applyProtection="1">
      <alignment horizontal="center" vertical="top"/>
    </xf>
    <xf numFmtId="164" fontId="7" fillId="2" borderId="32" xfId="18" applyNumberFormat="1" applyFont="1" applyFill="1" applyBorder="1" applyAlignment="1" applyProtection="1">
      <alignment horizontal="center" vertical="center"/>
    </xf>
    <xf numFmtId="164" fontId="7" fillId="2" borderId="33" xfId="18" applyFont="1" applyFill="1" applyBorder="1" applyAlignment="1" applyProtection="1">
      <alignment horizontal="center" vertical="center"/>
    </xf>
    <xf numFmtId="164" fontId="7" fillId="2" borderId="32" xfId="18" applyFont="1" applyFill="1" applyBorder="1" applyAlignment="1" applyProtection="1">
      <alignment horizontal="center" vertical="center"/>
    </xf>
    <xf numFmtId="10" fontId="11" fillId="2" borderId="39" xfId="16" applyNumberFormat="1" applyFont="1" applyFill="1" applyBorder="1" applyAlignment="1" applyProtection="1">
      <alignment horizontal="center" vertical="center"/>
    </xf>
    <xf numFmtId="0" fontId="8" fillId="0" borderId="10" xfId="5" applyFont="1" applyFill="1" applyBorder="1" applyAlignment="1" applyProtection="1">
      <alignment horizontal="right" vertical="top"/>
    </xf>
    <xf numFmtId="0" fontId="8" fillId="0" borderId="11" xfId="5" applyFont="1" applyFill="1" applyBorder="1" applyAlignment="1" applyProtection="1">
      <alignment horizontal="center" vertical="top"/>
    </xf>
    <xf numFmtId="164" fontId="8" fillId="0" borderId="14" xfId="18" applyNumberFormat="1" applyFont="1" applyFill="1" applyBorder="1" applyAlignment="1" applyProtection="1">
      <alignment horizontal="center" vertical="center"/>
    </xf>
    <xf numFmtId="164" fontId="8" fillId="0" borderId="11" xfId="18" applyFont="1" applyFill="1" applyBorder="1" applyAlignment="1" applyProtection="1">
      <alignment horizontal="center" vertical="center"/>
    </xf>
    <xf numFmtId="0" fontId="8" fillId="0" borderId="0" xfId="0" applyFont="1" applyAlignment="1" applyProtection="1">
      <alignment horizontal="center" vertical="center"/>
    </xf>
    <xf numFmtId="0" fontId="8" fillId="0" borderId="0" xfId="5" applyFont="1" applyFill="1" applyBorder="1" applyAlignment="1" applyProtection="1">
      <alignment horizontal="center" vertical="center"/>
    </xf>
    <xf numFmtId="0" fontId="10" fillId="0" borderId="0" xfId="5" applyFont="1" applyFill="1" applyBorder="1" applyAlignment="1" applyProtection="1">
      <alignment horizontal="center" vertical="center" wrapText="1"/>
    </xf>
    <xf numFmtId="164" fontId="8" fillId="0" borderId="0" xfId="18" applyFont="1" applyFill="1" applyBorder="1" applyAlignment="1" applyProtection="1">
      <alignment horizontal="center" vertical="center"/>
    </xf>
    <xf numFmtId="10" fontId="9" fillId="0" borderId="0" xfId="16" applyNumberFormat="1"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165" fontId="12" fillId="0" borderId="12" xfId="1" applyNumberFormat="1" applyFont="1" applyFill="1" applyBorder="1" applyAlignment="1" applyProtection="1">
      <alignment horizontal="center" vertical="center" wrapText="1"/>
    </xf>
    <xf numFmtId="10" fontId="7" fillId="3" borderId="4" xfId="16" applyNumberFormat="1" applyFont="1" applyFill="1" applyBorder="1" applyAlignment="1" applyProtection="1">
      <alignment horizontal="center" vertical="center"/>
    </xf>
    <xf numFmtId="167" fontId="10" fillId="0" borderId="0" xfId="0" applyNumberFormat="1" applyFont="1" applyFill="1" applyBorder="1" applyAlignment="1" applyProtection="1">
      <alignment vertical="top"/>
    </xf>
    <xf numFmtId="0" fontId="10" fillId="0" borderId="0" xfId="0" applyFont="1" applyFill="1" applyBorder="1" applyAlignment="1" applyProtection="1">
      <alignment vertical="top"/>
    </xf>
    <xf numFmtId="0" fontId="8" fillId="0" borderId="0" xfId="0" applyFont="1" applyFill="1" applyBorder="1" applyAlignment="1" applyProtection="1">
      <alignment horizontal="center" vertical="center"/>
    </xf>
    <xf numFmtId="10" fontId="7" fillId="0" borderId="27" xfId="16" applyNumberFormat="1" applyFont="1" applyFill="1" applyBorder="1" applyAlignment="1" applyProtection="1">
      <alignment horizontal="center" vertical="center"/>
    </xf>
    <xf numFmtId="10" fontId="7" fillId="0" borderId="28" xfId="16" applyNumberFormat="1" applyFont="1" applyFill="1" applyBorder="1" applyAlignment="1" applyProtection="1">
      <alignment horizontal="center" vertical="center"/>
    </xf>
    <xf numFmtId="0" fontId="8" fillId="0" borderId="0" xfId="0" applyFont="1" applyFill="1" applyBorder="1" applyAlignment="1" applyProtection="1">
      <alignment horizontal="right" vertical="center"/>
    </xf>
    <xf numFmtId="0" fontId="10" fillId="0" borderId="0" xfId="0" applyFont="1" applyFill="1" applyBorder="1" applyAlignment="1" applyProtection="1">
      <alignment horizontal="right" vertical="center"/>
    </xf>
    <xf numFmtId="165" fontId="7" fillId="0" borderId="0" xfId="1" applyNumberFormat="1" applyFont="1" applyFill="1" applyBorder="1" applyAlignment="1" applyProtection="1">
      <alignment horizontal="right" vertical="center" wrapText="1"/>
    </xf>
    <xf numFmtId="165" fontId="7" fillId="0" borderId="0" xfId="1" applyNumberFormat="1" applyFont="1" applyFill="1" applyBorder="1" applyAlignment="1" applyProtection="1">
      <alignment horizontal="center" vertical="center" wrapText="1"/>
    </xf>
    <xf numFmtId="44" fontId="7" fillId="0" borderId="0" xfId="1" applyFont="1" applyFill="1" applyBorder="1" applyAlignment="1" applyProtection="1">
      <alignment horizontal="center" vertical="center"/>
    </xf>
    <xf numFmtId="10" fontId="11" fillId="0" borderId="0" xfId="16" applyNumberFormat="1" applyFont="1" applyFill="1" applyBorder="1" applyAlignment="1" applyProtection="1">
      <alignment horizontal="center" vertical="center"/>
    </xf>
    <xf numFmtId="164" fontId="8" fillId="0" borderId="0" xfId="18" applyFont="1" applyFill="1" applyBorder="1" applyAlignment="1" applyProtection="1">
      <alignment horizontal="right" vertical="center"/>
    </xf>
    <xf numFmtId="0" fontId="8" fillId="0" borderId="0" xfId="0" applyFont="1" applyFill="1" applyAlignment="1" applyProtection="1">
      <alignment horizontal="center" vertical="center"/>
    </xf>
    <xf numFmtId="0" fontId="8" fillId="0" borderId="0" xfId="0" applyFont="1" applyAlignment="1" applyProtection="1">
      <alignment horizontal="right" vertical="center"/>
    </xf>
    <xf numFmtId="0" fontId="10" fillId="0" borderId="0" xfId="0" applyFont="1" applyAlignment="1" applyProtection="1">
      <alignment horizontal="right" vertical="center"/>
    </xf>
    <xf numFmtId="0" fontId="8" fillId="0" borderId="0" xfId="0" applyFont="1" applyFill="1" applyAlignment="1" applyProtection="1">
      <alignment horizontal="right" vertical="center"/>
    </xf>
    <xf numFmtId="164" fontId="8" fillId="0" borderId="0" xfId="18" applyFont="1" applyFill="1" applyAlignment="1" applyProtection="1">
      <alignment horizontal="right" vertical="center"/>
    </xf>
    <xf numFmtId="0" fontId="10" fillId="0" borderId="0" xfId="0" applyFont="1" applyAlignment="1" applyProtection="1">
      <alignment horizontal="center" vertical="center"/>
    </xf>
    <xf numFmtId="164" fontId="8" fillId="0" borderId="0" xfId="18" applyFont="1" applyFill="1" applyAlignment="1" applyProtection="1">
      <alignment horizontal="center" vertical="center"/>
    </xf>
    <xf numFmtId="10" fontId="9" fillId="0" borderId="0" xfId="16" applyNumberFormat="1" applyFont="1" applyFill="1" applyAlignment="1" applyProtection="1">
      <alignment horizontal="center" vertical="center"/>
    </xf>
    <xf numFmtId="164" fontId="8" fillId="0" borderId="0" xfId="18" applyFont="1" applyFill="1" applyAlignment="1" applyProtection="1">
      <alignment horizontal="center" vertical="top"/>
    </xf>
    <xf numFmtId="164" fontId="8" fillId="0" borderId="0" xfId="18" applyFont="1" applyFill="1" applyAlignment="1" applyProtection="1">
      <alignment horizontal="right" vertical="top"/>
    </xf>
    <xf numFmtId="164" fontId="8" fillId="0" borderId="0" xfId="18" applyFont="1" applyFill="1" applyAlignment="1" applyProtection="1">
      <alignment vertical="top"/>
    </xf>
    <xf numFmtId="10" fontId="9" fillId="0" borderId="0" xfId="16" applyNumberFormat="1" applyFont="1" applyFill="1" applyAlignment="1" applyProtection="1">
      <alignment horizontal="center" vertical="top"/>
    </xf>
    <xf numFmtId="0" fontId="7" fillId="0" borderId="0" xfId="0" applyFont="1" applyFill="1" applyAlignment="1" applyProtection="1">
      <alignment horizontal="left" vertical="top"/>
    </xf>
    <xf numFmtId="164" fontId="8" fillId="0" borderId="0" xfId="18" applyFont="1" applyAlignment="1" applyProtection="1">
      <alignment horizontal="right" vertical="top"/>
    </xf>
    <xf numFmtId="164" fontId="8" fillId="0" borderId="0" xfId="18" applyFont="1" applyAlignment="1" applyProtection="1">
      <alignment vertical="top"/>
    </xf>
    <xf numFmtId="164" fontId="8" fillId="0" borderId="50" xfId="18" applyNumberFormat="1" applyFont="1" applyFill="1" applyBorder="1" applyAlignment="1" applyProtection="1">
      <alignment horizontal="center" vertical="center"/>
    </xf>
    <xf numFmtId="164" fontId="8" fillId="0" borderId="51" xfId="18" applyNumberFormat="1" applyFont="1" applyFill="1" applyBorder="1" applyAlignment="1" applyProtection="1">
      <alignment horizontal="center" vertical="center"/>
    </xf>
    <xf numFmtId="10" fontId="9" fillId="0" borderId="52" xfId="16" applyNumberFormat="1" applyFont="1" applyFill="1" applyBorder="1" applyAlignment="1" applyProtection="1">
      <alignment horizontal="center" vertical="center"/>
    </xf>
    <xf numFmtId="0" fontId="10" fillId="0" borderId="11" xfId="5" applyFont="1" applyFill="1" applyBorder="1" applyAlignment="1" applyProtection="1">
      <alignment horizontal="left" vertical="top" wrapText="1"/>
    </xf>
    <xf numFmtId="0" fontId="7" fillId="4" borderId="35" xfId="10" applyFont="1" applyFill="1" applyBorder="1" applyAlignment="1" applyProtection="1">
      <alignment horizontal="right" vertical="top"/>
    </xf>
    <xf numFmtId="0" fontId="12" fillId="4" borderId="36" xfId="10" applyFont="1" applyFill="1" applyBorder="1" applyAlignment="1" applyProtection="1">
      <alignment horizontal="left" vertical="top" wrapText="1"/>
    </xf>
    <xf numFmtId="164" fontId="7" fillId="2" borderId="41" xfId="18" applyNumberFormat="1" applyFont="1" applyFill="1" applyBorder="1" applyAlignment="1" applyProtection="1">
      <alignment horizontal="center" vertical="center"/>
      <protection locked="0"/>
    </xf>
    <xf numFmtId="164" fontId="7" fillId="2" borderId="42" xfId="18" applyNumberFormat="1" applyFont="1" applyFill="1" applyBorder="1" applyAlignment="1" applyProtection="1">
      <alignment horizontal="center" vertical="center"/>
      <protection locked="0"/>
    </xf>
    <xf numFmtId="164" fontId="7" fillId="2" borderId="30" xfId="18" applyNumberFormat="1" applyFont="1" applyFill="1" applyBorder="1" applyAlignment="1" applyProtection="1">
      <alignment horizontal="center" vertical="center"/>
      <protection locked="0"/>
    </xf>
    <xf numFmtId="164" fontId="7" fillId="2" borderId="31" xfId="18" applyNumberFormat="1" applyFont="1" applyFill="1" applyBorder="1" applyAlignment="1" applyProtection="1">
      <alignment horizontal="center" vertical="center"/>
      <protection locked="0"/>
    </xf>
    <xf numFmtId="164" fontId="8" fillId="0" borderId="1" xfId="18" applyNumberFormat="1" applyFont="1" applyFill="1" applyBorder="1" applyAlignment="1" applyProtection="1">
      <alignment horizontal="center" vertical="center"/>
      <protection locked="0"/>
    </xf>
    <xf numFmtId="164" fontId="7" fillId="2" borderId="36" xfId="18" applyNumberFormat="1" applyFont="1" applyFill="1" applyBorder="1" applyAlignment="1" applyProtection="1">
      <alignment horizontal="center" vertical="center"/>
      <protection locked="0"/>
    </xf>
    <xf numFmtId="164" fontId="7" fillId="2" borderId="37" xfId="18" applyNumberFormat="1" applyFont="1" applyFill="1" applyBorder="1" applyAlignment="1" applyProtection="1">
      <alignment horizontal="center" vertical="center"/>
      <protection locked="0"/>
    </xf>
    <xf numFmtId="164" fontId="7" fillId="3" borderId="36" xfId="18" applyNumberFormat="1" applyFont="1" applyFill="1" applyBorder="1" applyAlignment="1" applyProtection="1">
      <alignment horizontal="center" vertical="center"/>
      <protection locked="0"/>
    </xf>
    <xf numFmtId="164" fontId="7" fillId="3" borderId="37" xfId="18" applyNumberFormat="1" applyFont="1" applyFill="1" applyBorder="1" applyAlignment="1" applyProtection="1">
      <alignment horizontal="center" vertical="center"/>
      <protection locked="0"/>
    </xf>
    <xf numFmtId="164" fontId="7" fillId="3" borderId="30" xfId="18" applyNumberFormat="1" applyFont="1" applyFill="1" applyBorder="1" applyAlignment="1" applyProtection="1">
      <alignment horizontal="center" vertical="center"/>
      <protection locked="0"/>
    </xf>
    <xf numFmtId="164" fontId="7" fillId="3" borderId="31" xfId="18" applyNumberFormat="1" applyFont="1" applyFill="1" applyBorder="1" applyAlignment="1" applyProtection="1">
      <alignment horizontal="center" vertical="center"/>
      <protection locked="0"/>
    </xf>
    <xf numFmtId="164" fontId="7" fillId="3" borderId="1" xfId="18" applyNumberFormat="1" applyFont="1" applyFill="1" applyBorder="1" applyAlignment="1" applyProtection="1">
      <alignment horizontal="center" vertical="center"/>
      <protection locked="0"/>
    </xf>
    <xf numFmtId="164" fontId="7" fillId="3" borderId="15" xfId="18" applyNumberFormat="1" applyFont="1" applyFill="1" applyBorder="1" applyAlignment="1" applyProtection="1">
      <alignment horizontal="center" vertical="center"/>
      <protection locked="0"/>
    </xf>
    <xf numFmtId="164" fontId="8" fillId="0" borderId="15" xfId="18" applyNumberFormat="1" applyFont="1" applyFill="1" applyBorder="1" applyAlignment="1" applyProtection="1">
      <alignment horizontal="center" vertical="center"/>
      <protection locked="0"/>
    </xf>
    <xf numFmtId="164" fontId="7" fillId="2" borderId="33" xfId="18" applyNumberFormat="1" applyFont="1" applyFill="1" applyBorder="1" applyAlignment="1" applyProtection="1">
      <alignment horizontal="center" vertical="center"/>
      <protection locked="0"/>
    </xf>
    <xf numFmtId="164" fontId="7" fillId="2" borderId="32" xfId="18" applyNumberFormat="1" applyFont="1" applyFill="1" applyBorder="1" applyAlignment="1" applyProtection="1">
      <alignment horizontal="center" vertical="center"/>
      <protection locked="0"/>
    </xf>
    <xf numFmtId="164" fontId="8" fillId="0" borderId="11" xfId="18" applyNumberFormat="1" applyFont="1" applyFill="1" applyBorder="1" applyAlignment="1" applyProtection="1">
      <alignment horizontal="center" vertical="center"/>
      <protection locked="0"/>
    </xf>
    <xf numFmtId="164" fontId="8" fillId="0" borderId="14" xfId="18" applyNumberFormat="1" applyFont="1" applyFill="1" applyBorder="1" applyAlignment="1" applyProtection="1">
      <alignment horizontal="center" vertical="center"/>
      <protection locked="0"/>
    </xf>
    <xf numFmtId="10" fontId="12" fillId="4" borderId="6" xfId="1" applyNumberFormat="1" applyFont="1" applyFill="1" applyBorder="1" applyAlignment="1" applyProtection="1">
      <alignment vertical="center"/>
      <protection locked="0"/>
    </xf>
    <xf numFmtId="165" fontId="12" fillId="3" borderId="6" xfId="1" applyNumberFormat="1" applyFont="1" applyFill="1" applyBorder="1" applyAlignment="1" applyProtection="1">
      <alignment horizontal="center" vertical="center"/>
    </xf>
    <xf numFmtId="165" fontId="12" fillId="3" borderId="16" xfId="1" applyNumberFormat="1" applyFont="1" applyFill="1" applyBorder="1" applyAlignment="1" applyProtection="1">
      <alignment horizontal="center" vertical="center"/>
    </xf>
    <xf numFmtId="165" fontId="12" fillId="3" borderId="25" xfId="1" applyNumberFormat="1" applyFont="1" applyFill="1" applyBorder="1" applyAlignment="1" applyProtection="1">
      <alignment horizontal="center" vertical="center"/>
    </xf>
    <xf numFmtId="44" fontId="12" fillId="3" borderId="6" xfId="1" applyFont="1" applyFill="1" applyBorder="1" applyAlignment="1" applyProtection="1">
      <alignment horizontal="center" vertical="center"/>
    </xf>
    <xf numFmtId="44" fontId="12" fillId="3" borderId="16" xfId="1" applyFont="1" applyFill="1" applyBorder="1" applyAlignment="1" applyProtection="1">
      <alignment horizontal="center" vertical="center"/>
    </xf>
    <xf numFmtId="44" fontId="12" fillId="3" borderId="25" xfId="1" applyFont="1" applyFill="1" applyBorder="1" applyAlignment="1" applyProtection="1">
      <alignment horizontal="center" vertical="center"/>
    </xf>
    <xf numFmtId="165" fontId="12" fillId="3" borderId="6" xfId="1" applyNumberFormat="1" applyFont="1" applyFill="1" applyBorder="1" applyAlignment="1" applyProtection="1">
      <alignment horizontal="right" vertical="center"/>
    </xf>
    <xf numFmtId="0" fontId="0" fillId="0" borderId="16" xfId="0" applyBorder="1" applyAlignment="1" applyProtection="1">
      <alignment horizontal="right" vertical="center"/>
    </xf>
    <xf numFmtId="0" fontId="0" fillId="0" borderId="25" xfId="0" applyBorder="1" applyAlignment="1" applyProtection="1">
      <alignment horizontal="right" vertical="center"/>
    </xf>
    <xf numFmtId="165" fontId="12" fillId="4" borderId="6" xfId="1" applyNumberFormat="1" applyFont="1" applyFill="1" applyBorder="1" applyAlignment="1" applyProtection="1">
      <alignment horizontal="right" vertical="center"/>
    </xf>
    <xf numFmtId="165" fontId="12" fillId="4" borderId="16" xfId="1" applyNumberFormat="1" applyFont="1" applyFill="1" applyBorder="1" applyAlignment="1" applyProtection="1">
      <alignment horizontal="right" vertical="center"/>
    </xf>
    <xf numFmtId="165" fontId="12" fillId="4" borderId="25" xfId="1" applyNumberFormat="1" applyFont="1" applyFill="1" applyBorder="1" applyAlignment="1" applyProtection="1">
      <alignment horizontal="right" vertical="center"/>
    </xf>
    <xf numFmtId="165" fontId="12" fillId="3" borderId="6" xfId="1" applyNumberFormat="1" applyFont="1" applyFill="1" applyBorder="1" applyAlignment="1" applyProtection="1">
      <alignment horizontal="right" vertical="center"/>
      <protection locked="0"/>
    </xf>
    <xf numFmtId="0" fontId="0" fillId="0" borderId="16" xfId="0" applyBorder="1" applyAlignment="1" applyProtection="1">
      <alignment horizontal="right" vertical="center"/>
      <protection locked="0"/>
    </xf>
    <xf numFmtId="0" fontId="0" fillId="0" borderId="25" xfId="0" applyBorder="1" applyAlignment="1" applyProtection="1">
      <alignment horizontal="right" vertical="center"/>
      <protection locked="0"/>
    </xf>
    <xf numFmtId="0" fontId="0" fillId="4" borderId="16" xfId="0" applyFill="1" applyBorder="1" applyAlignment="1" applyProtection="1">
      <alignment horizontal="right" vertical="center"/>
    </xf>
    <xf numFmtId="0" fontId="0" fillId="4" borderId="25" xfId="0" applyFill="1" applyBorder="1" applyAlignment="1" applyProtection="1">
      <alignment horizontal="right" vertical="center"/>
    </xf>
    <xf numFmtId="0" fontId="7" fillId="3" borderId="23" xfId="0" applyFont="1" applyFill="1" applyBorder="1" applyAlignment="1" applyProtection="1">
      <alignment horizontal="center" vertical="center"/>
    </xf>
    <xf numFmtId="0" fontId="7" fillId="3" borderId="24" xfId="0" applyFont="1" applyFill="1" applyBorder="1" applyAlignment="1" applyProtection="1">
      <alignment horizontal="center" vertical="center"/>
    </xf>
    <xf numFmtId="164" fontId="12" fillId="3" borderId="17" xfId="18" applyFont="1" applyFill="1" applyBorder="1" applyAlignment="1" applyProtection="1">
      <alignment horizontal="center" vertical="center"/>
    </xf>
    <xf numFmtId="164" fontId="12" fillId="3" borderId="18" xfId="18" applyFont="1" applyFill="1" applyBorder="1" applyAlignment="1" applyProtection="1">
      <alignment horizontal="center" vertical="center"/>
    </xf>
    <xf numFmtId="0" fontId="6" fillId="5" borderId="0" xfId="9" applyFont="1" applyFill="1" applyBorder="1" applyAlignment="1" applyProtection="1">
      <alignment horizontal="center" vertical="center" wrapText="1"/>
    </xf>
    <xf numFmtId="0" fontId="7" fillId="5" borderId="0" xfId="9" applyFont="1" applyFill="1" applyBorder="1" applyAlignment="1" applyProtection="1">
      <alignment horizontal="right" vertical="center" wrapText="1"/>
    </xf>
    <xf numFmtId="164" fontId="7" fillId="3" borderId="17" xfId="18" applyFont="1" applyFill="1" applyBorder="1" applyAlignment="1" applyProtection="1">
      <alignment horizontal="center" vertical="center"/>
    </xf>
    <xf numFmtId="164" fontId="7" fillId="3" borderId="18" xfId="18" applyFont="1" applyFill="1" applyBorder="1" applyAlignment="1" applyProtection="1">
      <alignment horizontal="center" vertical="center"/>
    </xf>
    <xf numFmtId="164" fontId="7" fillId="3" borderId="19" xfId="18" applyFont="1" applyFill="1" applyBorder="1" applyAlignment="1" applyProtection="1">
      <alignment horizontal="center" vertical="center" wrapText="1"/>
    </xf>
    <xf numFmtId="164" fontId="7" fillId="3" borderId="20" xfId="18" applyFont="1" applyFill="1" applyBorder="1" applyAlignment="1" applyProtection="1">
      <alignment horizontal="center" vertical="center" wrapText="1"/>
    </xf>
    <xf numFmtId="0" fontId="7" fillId="3" borderId="21" xfId="0" applyFont="1" applyFill="1" applyBorder="1" applyAlignment="1" applyProtection="1">
      <alignment horizontal="center" vertical="center"/>
    </xf>
    <xf numFmtId="0" fontId="7" fillId="3" borderId="22" xfId="0" applyFont="1" applyFill="1" applyBorder="1" applyAlignment="1" applyProtection="1">
      <alignment horizontal="center" vertical="center"/>
    </xf>
  </cellXfs>
  <cellStyles count="93">
    <cellStyle name="20% - Accent1" xfId="24"/>
    <cellStyle name="20% - Accent2" xfId="25"/>
    <cellStyle name="20% - Accent3" xfId="26"/>
    <cellStyle name="20% - Accent4" xfId="27"/>
    <cellStyle name="20% - Accent5" xfId="28"/>
    <cellStyle name="20% - Accent6" xfId="29"/>
    <cellStyle name="40% - Accent1" xfId="30"/>
    <cellStyle name="40% - Accent2" xfId="31"/>
    <cellStyle name="40% - Accent3" xfId="32"/>
    <cellStyle name="40% - Accent4" xfId="33"/>
    <cellStyle name="40% - Accent5" xfId="34"/>
    <cellStyle name="40% - Accent6" xfId="35"/>
    <cellStyle name="60% - Accent1" xfId="36"/>
    <cellStyle name="60% - Accent2" xfId="37"/>
    <cellStyle name="60% - Accent3" xfId="38"/>
    <cellStyle name="60% - Accent4" xfId="39"/>
    <cellStyle name="60% - Accent5" xfId="40"/>
    <cellStyle name="60% - Accent6" xfId="41"/>
    <cellStyle name="Accent1" xfId="42"/>
    <cellStyle name="Accent2" xfId="43"/>
    <cellStyle name="Accent3" xfId="44"/>
    <cellStyle name="Accent4" xfId="45"/>
    <cellStyle name="Accent5" xfId="46"/>
    <cellStyle name="Accent6" xfId="47"/>
    <cellStyle name="Bad" xfId="48"/>
    <cellStyle name="Calculation" xfId="49"/>
    <cellStyle name="Check Cell" xfId="50"/>
    <cellStyle name="Data" xfId="51"/>
    <cellStyle name="Data 2" xfId="52"/>
    <cellStyle name="Data 2 2" xfId="53"/>
    <cellStyle name="Euro" xfId="54"/>
    <cellStyle name="Euro 2" xfId="55"/>
    <cellStyle name="Euro 2 2" xfId="56"/>
    <cellStyle name="Explanatory Text" xfId="57"/>
    <cellStyle name="Fixo" xfId="58"/>
    <cellStyle name="Fixo 2" xfId="59"/>
    <cellStyle name="Fixo 2 2" xfId="60"/>
    <cellStyle name="Good" xfId="61"/>
    <cellStyle name="Heading 1" xfId="62"/>
    <cellStyle name="Heading 2" xfId="63"/>
    <cellStyle name="Heading 3" xfId="64"/>
    <cellStyle name="Heading 4" xfId="65"/>
    <cellStyle name="Input" xfId="66"/>
    <cellStyle name="Linked Cell" xfId="67"/>
    <cellStyle name="Moeda" xfId="1" builtinId="4"/>
    <cellStyle name="Moeda 2" xfId="68"/>
    <cellStyle name="Moeda0" xfId="69"/>
    <cellStyle name="Moeda0 2" xfId="70"/>
    <cellStyle name="Moeda0 2 2" xfId="71"/>
    <cellStyle name="Neutral" xfId="72"/>
    <cellStyle name="Normal" xfId="0" builtinId="0"/>
    <cellStyle name="Normal 10" xfId="2"/>
    <cellStyle name="Normal 11" xfId="3"/>
    <cellStyle name="Normal 12" xfId="4"/>
    <cellStyle name="Normal 13" xfId="5"/>
    <cellStyle name="Normal 14" xfId="6"/>
    <cellStyle name="Normal 15" xfId="7"/>
    <cellStyle name="Normal 2" xfId="8"/>
    <cellStyle name="Normal 2 2" xfId="73"/>
    <cellStyle name="Normal 2 2 2 2" xfId="74"/>
    <cellStyle name="Normal 2 2 2 2 2" xfId="75"/>
    <cellStyle name="Normal 2 3" xfId="76"/>
    <cellStyle name="Normal 2 3 2" xfId="77"/>
    <cellStyle name="Normal 3" xfId="9"/>
    <cellStyle name="Normal 4" xfId="10"/>
    <cellStyle name="Normal 5" xfId="11"/>
    <cellStyle name="Normal 6" xfId="12"/>
    <cellStyle name="Normal 7" xfId="13"/>
    <cellStyle name="Normal 8" xfId="14"/>
    <cellStyle name="Normal 9" xfId="15"/>
    <cellStyle name="Note" xfId="78"/>
    <cellStyle name="Note 2" xfId="79"/>
    <cellStyle name="Output" xfId="80"/>
    <cellStyle name="Porcentagem" xfId="16" builtinId="5"/>
    <cellStyle name="Porcentagem 2" xfId="22"/>
    <cellStyle name="Porcentagem 2 2" xfId="81"/>
    <cellStyle name="Separador de milhares 2" xfId="17"/>
    <cellStyle name="Separador de milhares 2 2" xfId="82"/>
    <cellStyle name="Separador de milhares 3" xfId="83"/>
    <cellStyle name="Separador de milhares 3 2" xfId="84"/>
    <cellStyle name="Separador de milhares 3 2 2" xfId="85"/>
    <cellStyle name="Separador de milhares 3 3" xfId="86"/>
    <cellStyle name="Separador de milhares 3 3 2" xfId="20"/>
    <cellStyle name="Title" xfId="87"/>
    <cellStyle name="Vírgula" xfId="18" builtinId="3"/>
    <cellStyle name="Vírgula 2" xfId="23"/>
    <cellStyle name="Vírgula 2 2" xfId="88"/>
    <cellStyle name="Vírgula 3" xfId="21"/>
    <cellStyle name="Vírgula0" xfId="89"/>
    <cellStyle name="Vírgula0 2" xfId="90"/>
    <cellStyle name="Vírgula0 2 2" xfId="91"/>
    <cellStyle name="Warning Text" xfId="92"/>
    <cellStyle name="常规_清单Z" xfId="19"/>
  </cellStyles>
  <dxfs count="0"/>
  <tableStyles count="0" defaultTableStyle="TableStyleMedium9" defaultPivotStyle="PivotStyleLight16"/>
  <colors>
    <mruColors>
      <color rgb="FFFFC000"/>
      <color rgb="FFD9D9D9"/>
      <color rgb="FF000000"/>
      <color rgb="FF00B0F0"/>
      <color rgb="FF8DB4E2"/>
      <color rgb="FF92D050"/>
      <color rgb="FF7030A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276225</xdr:colOff>
          <xdr:row>2</xdr:row>
          <xdr:rowOff>152400</xdr:rowOff>
        </xdr:from>
        <xdr:to>
          <xdr:col>2</xdr:col>
          <xdr:colOff>1628775</xdr:colOff>
          <xdr:row>2</xdr:row>
          <xdr:rowOff>152400</xdr:rowOff>
        </xdr:to>
        <xdr:sp macro="" textlink="">
          <xdr:nvSpPr>
            <xdr:cNvPr id="7169" name="Object 1" hidden="1">
              <a:extLst>
                <a:ext uri="{63B3BB69-23CF-44E3-9099-C40C66FF867C}">
                  <a14:compatExt spid="_x0000_s7169"/>
                </a:ext>
              </a:extLst>
            </xdr:cNvPr>
            <xdr:cNvSpPr/>
          </xdr:nvSpPr>
          <xdr:spPr>
            <a:xfrm>
              <a:off x="0" y="0"/>
              <a:ext cx="0" cy="0"/>
            </a:xfrm>
            <a:prstGeom prst="rect">
              <a:avLst/>
            </a:prstGeom>
          </xdr:spPr>
        </xdr:sp>
        <xdr:clientData/>
      </xdr:twoCellAnchor>
    </mc:Choice>
    <mc:Fallback/>
  </mc:AlternateContent>
  <xdr:twoCellAnchor>
    <xdr:from>
      <xdr:col>12</xdr:col>
      <xdr:colOff>1466850</xdr:colOff>
      <xdr:row>3</xdr:row>
      <xdr:rowOff>225137</xdr:rowOff>
    </xdr:from>
    <xdr:to>
      <xdr:col>14</xdr:col>
      <xdr:colOff>924965</xdr:colOff>
      <xdr:row>5</xdr:row>
      <xdr:rowOff>411307</xdr:rowOff>
    </xdr:to>
    <xdr:pic>
      <xdr:nvPicPr>
        <xdr:cNvPr id="5" name="Figuras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155150" y="834737"/>
          <a:ext cx="3553865" cy="1214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tabColor rgb="FFC00000"/>
  </sheetPr>
  <dimension ref="A2:S571"/>
  <sheetViews>
    <sheetView tabSelected="1" view="pageBreakPreview" zoomScale="50" zoomScaleNormal="55" zoomScaleSheetLayoutView="50" workbookViewId="0">
      <pane xSplit="8" ySplit="14" topLeftCell="I15" activePane="bottomRight" state="frozen"/>
      <selection pane="topRight" activeCell="K1" sqref="K1"/>
      <selection pane="bottomLeft" activeCell="A15" sqref="A15"/>
      <selection pane="bottomRight" activeCell="E15" sqref="E15"/>
    </sheetView>
  </sheetViews>
  <sheetFormatPr defaultRowHeight="20.25"/>
  <cols>
    <col min="1" max="1" width="1.7109375" style="6" customWidth="1"/>
    <col min="2" max="2" width="12.28515625" style="1" bestFit="1" customWidth="1"/>
    <col min="3" max="3" width="100.7109375" style="12" customWidth="1"/>
    <col min="4" max="4" width="13.7109375" style="6" customWidth="1"/>
    <col min="5" max="8" width="25.7109375" style="4" customWidth="1"/>
    <col min="9" max="9" width="1.7109375" style="4" customWidth="1"/>
    <col min="10" max="13" width="25.7109375" style="6" customWidth="1"/>
    <col min="14" max="14" width="35.7109375" style="6" customWidth="1"/>
    <col min="15" max="15" width="15.7109375" style="7" customWidth="1"/>
    <col min="16" max="16" width="1.7109375" style="6" customWidth="1"/>
    <col min="17" max="17" width="29.140625" style="8" customWidth="1"/>
    <col min="18" max="18" width="28.5703125" style="6" customWidth="1"/>
    <col min="19" max="19" width="28.28515625" style="6" customWidth="1"/>
    <col min="20" max="16384" width="9.140625" style="6"/>
  </cols>
  <sheetData>
    <row r="2" spans="2:19" ht="5.25" customHeight="1">
      <c r="C2" s="2"/>
      <c r="D2" s="3"/>
      <c r="J2" s="5"/>
    </row>
    <row r="3" spans="2:19">
      <c r="C3" s="2"/>
      <c r="D3" s="3"/>
      <c r="J3" s="5"/>
    </row>
    <row r="4" spans="2:19" s="9" customFormat="1" ht="39.950000000000003" customHeight="1">
      <c r="B4" s="215" t="s">
        <v>70</v>
      </c>
      <c r="C4" s="215"/>
      <c r="D4" s="215"/>
      <c r="E4" s="215"/>
      <c r="F4" s="215"/>
      <c r="G4" s="215"/>
      <c r="H4" s="215"/>
      <c r="I4" s="215"/>
      <c r="J4" s="215"/>
      <c r="K4" s="215"/>
      <c r="L4" s="215"/>
      <c r="M4" s="215"/>
      <c r="N4" s="215"/>
      <c r="O4" s="215"/>
      <c r="Q4" s="10"/>
      <c r="R4" s="11"/>
    </row>
    <row r="5" spans="2:19" s="9" customFormat="1" ht="39.950000000000003" customHeight="1">
      <c r="B5" s="215" t="s">
        <v>69</v>
      </c>
      <c r="C5" s="215"/>
      <c r="D5" s="215"/>
      <c r="E5" s="215"/>
      <c r="F5" s="215"/>
      <c r="G5" s="215"/>
      <c r="H5" s="215"/>
      <c r="I5" s="215"/>
      <c r="J5" s="215"/>
      <c r="K5" s="215"/>
      <c r="L5" s="215"/>
      <c r="M5" s="215"/>
      <c r="N5" s="215"/>
      <c r="O5" s="215"/>
      <c r="Q5" s="10"/>
      <c r="R5" s="11"/>
    </row>
    <row r="6" spans="2:19" s="9" customFormat="1" ht="39.950000000000003" customHeight="1">
      <c r="B6" s="215" t="s">
        <v>129</v>
      </c>
      <c r="C6" s="215"/>
      <c r="D6" s="215"/>
      <c r="E6" s="215"/>
      <c r="F6" s="215"/>
      <c r="G6" s="215"/>
      <c r="H6" s="215"/>
      <c r="I6" s="215"/>
      <c r="J6" s="215"/>
      <c r="K6" s="215"/>
      <c r="L6" s="215"/>
      <c r="M6" s="215"/>
      <c r="N6" s="215"/>
      <c r="O6" s="215"/>
      <c r="Q6" s="10"/>
      <c r="R6" s="11"/>
    </row>
    <row r="7" spans="2:19" s="9" customFormat="1" ht="39.950000000000003" customHeight="1">
      <c r="B7" s="215" t="s">
        <v>657</v>
      </c>
      <c r="C7" s="215"/>
      <c r="D7" s="215"/>
      <c r="E7" s="215"/>
      <c r="F7" s="215"/>
      <c r="G7" s="215"/>
      <c r="H7" s="215"/>
      <c r="I7" s="215"/>
      <c r="J7" s="215"/>
      <c r="K7" s="215"/>
      <c r="L7" s="215"/>
      <c r="M7" s="215"/>
      <c r="N7" s="215"/>
      <c r="O7" s="215"/>
      <c r="Q7" s="10"/>
      <c r="R7" s="11"/>
    </row>
    <row r="8" spans="2:19" s="9" customFormat="1" ht="39.950000000000003" customHeight="1">
      <c r="B8" s="216" t="s">
        <v>187</v>
      </c>
      <c r="C8" s="216"/>
      <c r="D8" s="216"/>
      <c r="E8" s="216"/>
      <c r="F8" s="216"/>
      <c r="G8" s="216"/>
      <c r="H8" s="216"/>
      <c r="I8" s="216"/>
      <c r="J8" s="216"/>
      <c r="K8" s="216"/>
      <c r="L8" s="216"/>
      <c r="M8" s="216"/>
      <c r="N8" s="216"/>
      <c r="O8" s="216"/>
      <c r="Q8" s="10"/>
      <c r="R8" s="11"/>
    </row>
    <row r="9" spans="2:19" ht="9.75" customHeight="1" thickBot="1">
      <c r="B9" s="6"/>
      <c r="D9" s="3"/>
      <c r="Q9" s="13"/>
    </row>
    <row r="10" spans="2:19" ht="60" customHeight="1" thickBot="1">
      <c r="B10" s="211" t="s">
        <v>13</v>
      </c>
      <c r="C10" s="213" t="s">
        <v>60</v>
      </c>
      <c r="D10" s="217" t="s">
        <v>21</v>
      </c>
      <c r="E10" s="219" t="s">
        <v>20</v>
      </c>
      <c r="F10" s="220"/>
      <c r="G10" s="220"/>
      <c r="H10" s="220"/>
      <c r="I10" s="14"/>
      <c r="J10" s="221" t="s">
        <v>644</v>
      </c>
      <c r="K10" s="221"/>
      <c r="L10" s="221"/>
      <c r="M10" s="221"/>
      <c r="N10" s="221"/>
      <c r="O10" s="222"/>
    </row>
    <row r="11" spans="2:19" ht="60" customHeight="1" thickBot="1">
      <c r="B11" s="212"/>
      <c r="C11" s="214"/>
      <c r="D11" s="218"/>
      <c r="E11" s="15" t="s">
        <v>2</v>
      </c>
      <c r="F11" s="15" t="s">
        <v>77</v>
      </c>
      <c r="G11" s="16" t="s">
        <v>78</v>
      </c>
      <c r="H11" s="16" t="s">
        <v>19</v>
      </c>
      <c r="I11" s="17"/>
      <c r="J11" s="18" t="s">
        <v>75</v>
      </c>
      <c r="K11" s="19" t="s">
        <v>2</v>
      </c>
      <c r="L11" s="20" t="s">
        <v>77</v>
      </c>
      <c r="M11" s="20" t="s">
        <v>78</v>
      </c>
      <c r="N11" s="20" t="s">
        <v>19</v>
      </c>
      <c r="O11" s="21" t="s">
        <v>1</v>
      </c>
    </row>
    <row r="12" spans="2:19" ht="21" thickBot="1">
      <c r="B12" s="22"/>
      <c r="C12" s="23"/>
      <c r="D12" s="24"/>
      <c r="E12" s="25"/>
      <c r="F12" s="25"/>
      <c r="G12" s="25"/>
      <c r="H12" s="25"/>
      <c r="I12" s="26"/>
      <c r="J12" s="24"/>
      <c r="K12" s="24"/>
      <c r="L12" s="24"/>
      <c r="M12" s="24"/>
      <c r="N12" s="24"/>
      <c r="O12" s="27"/>
    </row>
    <row r="13" spans="2:19" s="24" customFormat="1" ht="20.100000000000001" customHeight="1">
      <c r="B13" s="28">
        <v>1</v>
      </c>
      <c r="C13" s="29" t="s">
        <v>61</v>
      </c>
      <c r="D13" s="30"/>
      <c r="E13" s="175"/>
      <c r="F13" s="175"/>
      <c r="G13" s="176"/>
      <c r="H13" s="31"/>
      <c r="I13" s="32"/>
      <c r="J13" s="33"/>
      <c r="K13" s="33"/>
      <c r="L13" s="33"/>
      <c r="M13" s="33"/>
      <c r="N13" s="33">
        <f>SUBTOTAL(9,N15:N19)</f>
        <v>0</v>
      </c>
      <c r="O13" s="34">
        <f>SUBTOTAL(9,O15:O19)</f>
        <v>0</v>
      </c>
      <c r="Q13" s="35"/>
      <c r="R13" s="36"/>
      <c r="S13" s="37"/>
    </row>
    <row r="14" spans="2:19" s="24" customFormat="1" ht="20.100000000000001" customHeight="1">
      <c r="B14" s="38"/>
      <c r="C14" s="39"/>
      <c r="D14" s="40"/>
      <c r="E14" s="177"/>
      <c r="F14" s="177"/>
      <c r="G14" s="178"/>
      <c r="H14" s="41"/>
      <c r="I14" s="32"/>
      <c r="J14" s="42"/>
      <c r="K14" s="42"/>
      <c r="L14" s="42"/>
      <c r="M14" s="42"/>
      <c r="N14" s="42"/>
      <c r="O14" s="43"/>
      <c r="Q14" s="35"/>
      <c r="R14" s="36"/>
      <c r="S14" s="37"/>
    </row>
    <row r="15" spans="2:19" s="51" customFormat="1" ht="39.950000000000003" customHeight="1">
      <c r="B15" s="44" t="s">
        <v>62</v>
      </c>
      <c r="C15" s="45" t="s">
        <v>63</v>
      </c>
      <c r="D15" s="46" t="s">
        <v>74</v>
      </c>
      <c r="E15" s="179"/>
      <c r="F15" s="179"/>
      <c r="G15" s="179"/>
      <c r="H15" s="48">
        <f t="shared" ref="H15:H19" si="0">ROUND(+E15+F15+G15,2)</f>
        <v>0</v>
      </c>
      <c r="I15" s="49"/>
      <c r="J15" s="47">
        <v>5</v>
      </c>
      <c r="K15" s="47">
        <f t="shared" ref="K15:N18" si="1">ROUND($J15*E15,2)</f>
        <v>0</v>
      </c>
      <c r="L15" s="47">
        <f t="shared" si="1"/>
        <v>0</v>
      </c>
      <c r="M15" s="47">
        <f t="shared" si="1"/>
        <v>0</v>
      </c>
      <c r="N15" s="47">
        <f t="shared" si="1"/>
        <v>0</v>
      </c>
      <c r="O15" s="50" t="str">
        <f>IFERROR(+$N15/$J$410,"")</f>
        <v/>
      </c>
      <c r="Q15" s="13"/>
      <c r="R15" s="36"/>
      <c r="S15" s="37"/>
    </row>
    <row r="16" spans="2:19" s="51" customFormat="1" ht="39.950000000000003" customHeight="1">
      <c r="B16" s="44" t="s">
        <v>65</v>
      </c>
      <c r="C16" s="45" t="s">
        <v>64</v>
      </c>
      <c r="D16" s="46" t="s">
        <v>74</v>
      </c>
      <c r="E16" s="179"/>
      <c r="F16" s="179"/>
      <c r="G16" s="179"/>
      <c r="H16" s="48">
        <f t="shared" si="0"/>
        <v>0</v>
      </c>
      <c r="I16" s="49"/>
      <c r="J16" s="47">
        <v>5</v>
      </c>
      <c r="K16" s="47">
        <f t="shared" si="1"/>
        <v>0</v>
      </c>
      <c r="L16" s="47">
        <f t="shared" si="1"/>
        <v>0</v>
      </c>
      <c r="M16" s="47">
        <f t="shared" si="1"/>
        <v>0</v>
      </c>
      <c r="N16" s="47">
        <f t="shared" si="1"/>
        <v>0</v>
      </c>
      <c r="O16" s="50" t="str">
        <f>IFERROR(+$N16/$J$410,"")</f>
        <v/>
      </c>
      <c r="Q16" s="13"/>
      <c r="R16" s="36"/>
      <c r="S16" s="37"/>
    </row>
    <row r="17" spans="2:19" s="51" customFormat="1" ht="39.950000000000003" customHeight="1">
      <c r="B17" s="44" t="s">
        <v>66</v>
      </c>
      <c r="C17" s="45" t="s">
        <v>71</v>
      </c>
      <c r="D17" s="46" t="s">
        <v>74</v>
      </c>
      <c r="E17" s="179"/>
      <c r="F17" s="179"/>
      <c r="G17" s="179"/>
      <c r="H17" s="48">
        <f t="shared" si="0"/>
        <v>0</v>
      </c>
      <c r="I17" s="49"/>
      <c r="J17" s="47">
        <v>5</v>
      </c>
      <c r="K17" s="47">
        <f t="shared" ref="K17" si="2">ROUND($J17*E17,2)</f>
        <v>0</v>
      </c>
      <c r="L17" s="47">
        <f t="shared" ref="L17" si="3">ROUND($J17*F17,2)</f>
        <v>0</v>
      </c>
      <c r="M17" s="47">
        <f t="shared" ref="M17" si="4">ROUND($J17*G17,2)</f>
        <v>0</v>
      </c>
      <c r="N17" s="47">
        <f t="shared" ref="N17" si="5">ROUND($J17*H17,2)</f>
        <v>0</v>
      </c>
      <c r="O17" s="50" t="str">
        <f>IFERROR(+$N17/$J$410,"")</f>
        <v/>
      </c>
      <c r="Q17" s="13"/>
      <c r="R17" s="36"/>
      <c r="S17" s="37"/>
    </row>
    <row r="18" spans="2:19" s="51" customFormat="1" ht="320.10000000000002" customHeight="1">
      <c r="B18" s="44" t="s">
        <v>188</v>
      </c>
      <c r="C18" s="45" t="s">
        <v>634</v>
      </c>
      <c r="D18" s="46" t="s">
        <v>8</v>
      </c>
      <c r="E18" s="179"/>
      <c r="F18" s="179"/>
      <c r="G18" s="179"/>
      <c r="H18" s="48">
        <f t="shared" si="0"/>
        <v>0</v>
      </c>
      <c r="I18" s="49"/>
      <c r="J18" s="47">
        <v>1</v>
      </c>
      <c r="K18" s="47">
        <f t="shared" si="1"/>
        <v>0</v>
      </c>
      <c r="L18" s="47">
        <f t="shared" si="1"/>
        <v>0</v>
      </c>
      <c r="M18" s="47">
        <f t="shared" si="1"/>
        <v>0</v>
      </c>
      <c r="N18" s="47">
        <f t="shared" si="1"/>
        <v>0</v>
      </c>
      <c r="O18" s="50" t="str">
        <f>IFERROR(+$N18/$J$410,"")</f>
        <v/>
      </c>
      <c r="Q18" s="13"/>
      <c r="R18" s="36"/>
      <c r="S18" s="37"/>
    </row>
    <row r="19" spans="2:19" s="51" customFormat="1" ht="60" customHeight="1">
      <c r="B19" s="44" t="s">
        <v>189</v>
      </c>
      <c r="C19" s="45" t="s">
        <v>643</v>
      </c>
      <c r="D19" s="46" t="s">
        <v>74</v>
      </c>
      <c r="E19" s="179"/>
      <c r="F19" s="179"/>
      <c r="G19" s="179"/>
      <c r="H19" s="48">
        <f t="shared" si="0"/>
        <v>0</v>
      </c>
      <c r="I19" s="49"/>
      <c r="J19" s="47">
        <v>49</v>
      </c>
      <c r="K19" s="47">
        <f t="shared" ref="K19" si="6">ROUND($J19*E19,2)</f>
        <v>0</v>
      </c>
      <c r="L19" s="47">
        <f t="shared" ref="L19" si="7">ROUND($J19*F19,2)</f>
        <v>0</v>
      </c>
      <c r="M19" s="47">
        <f t="shared" ref="M19" si="8">ROUND($J19*G19,2)</f>
        <v>0</v>
      </c>
      <c r="N19" s="47">
        <f t="shared" ref="N19" si="9">ROUND($J19*H19,2)</f>
        <v>0</v>
      </c>
      <c r="O19" s="52" t="str">
        <f>IFERROR(+$N19/$J$410,"")</f>
        <v/>
      </c>
      <c r="Q19" s="13"/>
      <c r="R19" s="36"/>
      <c r="S19" s="37"/>
    </row>
    <row r="20" spans="2:19" s="24" customFormat="1" ht="20.100000000000001" customHeight="1">
      <c r="B20" s="53">
        <v>2</v>
      </c>
      <c r="C20" s="54" t="s">
        <v>22</v>
      </c>
      <c r="D20" s="55"/>
      <c r="E20" s="180"/>
      <c r="F20" s="180"/>
      <c r="G20" s="181"/>
      <c r="H20" s="56"/>
      <c r="I20" s="32"/>
      <c r="J20" s="57"/>
      <c r="K20" s="57"/>
      <c r="L20" s="57"/>
      <c r="M20" s="57"/>
      <c r="N20" s="57">
        <f>SUBTOTAL(9,N22:N48)</f>
        <v>0</v>
      </c>
      <c r="O20" s="58">
        <f>SUBTOTAL(9,O22:O48)</f>
        <v>0</v>
      </c>
      <c r="Q20" s="35"/>
      <c r="R20" s="36"/>
      <c r="S20" s="37"/>
    </row>
    <row r="21" spans="2:19" s="24" customFormat="1" ht="20.100000000000001" customHeight="1">
      <c r="B21" s="38"/>
      <c r="C21" s="39"/>
      <c r="D21" s="40"/>
      <c r="E21" s="177"/>
      <c r="F21" s="177"/>
      <c r="G21" s="178"/>
      <c r="H21" s="59"/>
      <c r="I21" s="32"/>
      <c r="J21" s="60"/>
      <c r="K21" s="60"/>
      <c r="L21" s="60"/>
      <c r="M21" s="60"/>
      <c r="N21" s="60"/>
      <c r="O21" s="43"/>
      <c r="Q21" s="35"/>
      <c r="R21" s="36"/>
      <c r="S21" s="37"/>
    </row>
    <row r="22" spans="2:19" s="24" customFormat="1" ht="20.100000000000001" customHeight="1">
      <c r="B22" s="61" t="s">
        <v>27</v>
      </c>
      <c r="C22" s="62" t="s">
        <v>14</v>
      </c>
      <c r="D22" s="63"/>
      <c r="E22" s="182"/>
      <c r="F22" s="182"/>
      <c r="G22" s="183"/>
      <c r="H22" s="64"/>
      <c r="I22" s="32"/>
      <c r="J22" s="65"/>
      <c r="K22" s="65"/>
      <c r="L22" s="65"/>
      <c r="M22" s="65"/>
      <c r="N22" s="66">
        <f>SUBTOTAL(9,N24:N40)</f>
        <v>0</v>
      </c>
      <c r="O22" s="67">
        <f>SUBTOTAL(9,O24:O40)</f>
        <v>0</v>
      </c>
      <c r="Q22" s="35"/>
      <c r="R22" s="36"/>
      <c r="S22" s="37"/>
    </row>
    <row r="23" spans="2:19" s="24" customFormat="1" ht="20.100000000000001" customHeight="1">
      <c r="B23" s="68"/>
      <c r="C23" s="69"/>
      <c r="D23" s="70"/>
      <c r="E23" s="184"/>
      <c r="F23" s="184"/>
      <c r="G23" s="185"/>
      <c r="H23" s="71"/>
      <c r="I23" s="32"/>
      <c r="J23" s="72"/>
      <c r="K23" s="72"/>
      <c r="L23" s="72"/>
      <c r="M23" s="72"/>
      <c r="N23" s="73"/>
      <c r="O23" s="74"/>
      <c r="Q23" s="35"/>
      <c r="R23" s="36"/>
      <c r="S23" s="37"/>
    </row>
    <row r="24" spans="2:19" ht="39.950000000000003" customHeight="1">
      <c r="B24" s="75" t="s">
        <v>29</v>
      </c>
      <c r="C24" s="76" t="s">
        <v>86</v>
      </c>
      <c r="D24" s="77"/>
      <c r="E24" s="186"/>
      <c r="F24" s="186"/>
      <c r="G24" s="187"/>
      <c r="H24" s="78"/>
      <c r="I24" s="32"/>
      <c r="J24" s="79"/>
      <c r="K24" s="79"/>
      <c r="L24" s="79"/>
      <c r="M24" s="79"/>
      <c r="N24" s="79">
        <f>SUBTOTAL(9,N25:N28)</f>
        <v>0</v>
      </c>
      <c r="O24" s="80">
        <f>SUBTOTAL(9,O25:O28)</f>
        <v>0</v>
      </c>
      <c r="R24" s="36"/>
      <c r="S24" s="37"/>
    </row>
    <row r="25" spans="2:19" s="51" customFormat="1" ht="80.099999999999994" customHeight="1">
      <c r="B25" s="44" t="s">
        <v>87</v>
      </c>
      <c r="C25" s="45" t="s">
        <v>190</v>
      </c>
      <c r="D25" s="46" t="s">
        <v>109</v>
      </c>
      <c r="E25" s="179"/>
      <c r="F25" s="179"/>
      <c r="G25" s="179"/>
      <c r="H25" s="48">
        <f t="shared" ref="H25:H64" si="10">ROUND(+E25+F25+G25,2)</f>
        <v>0</v>
      </c>
      <c r="I25" s="49"/>
      <c r="J25" s="47">
        <v>24</v>
      </c>
      <c r="K25" s="47">
        <f t="shared" ref="K25:N28" si="11">ROUND($J25*E25,2)</f>
        <v>0</v>
      </c>
      <c r="L25" s="47">
        <f t="shared" si="11"/>
        <v>0</v>
      </c>
      <c r="M25" s="47">
        <f t="shared" si="11"/>
        <v>0</v>
      </c>
      <c r="N25" s="47">
        <f t="shared" si="11"/>
        <v>0</v>
      </c>
      <c r="O25" s="50" t="str">
        <f>IFERROR(+$N25/$J$410,"")</f>
        <v/>
      </c>
      <c r="Q25" s="13"/>
      <c r="R25" s="36"/>
      <c r="S25" s="37"/>
    </row>
    <row r="26" spans="2:19" s="51" customFormat="1" ht="80.099999999999994" customHeight="1">
      <c r="B26" s="44" t="s">
        <v>88</v>
      </c>
      <c r="C26" s="45" t="s">
        <v>191</v>
      </c>
      <c r="D26" s="46" t="s">
        <v>109</v>
      </c>
      <c r="E26" s="179"/>
      <c r="F26" s="179"/>
      <c r="G26" s="179"/>
      <c r="H26" s="48">
        <f t="shared" si="10"/>
        <v>0</v>
      </c>
      <c r="I26" s="49"/>
      <c r="J26" s="47">
        <v>72</v>
      </c>
      <c r="K26" s="47">
        <f t="shared" si="11"/>
        <v>0</v>
      </c>
      <c r="L26" s="47">
        <f t="shared" si="11"/>
        <v>0</v>
      </c>
      <c r="M26" s="47">
        <f t="shared" si="11"/>
        <v>0</v>
      </c>
      <c r="N26" s="47">
        <f t="shared" si="11"/>
        <v>0</v>
      </c>
      <c r="O26" s="50" t="str">
        <f>IFERROR(+$N26/$J$410,"")</f>
        <v/>
      </c>
      <c r="Q26" s="13"/>
      <c r="R26" s="36"/>
      <c r="S26" s="37"/>
    </row>
    <row r="27" spans="2:19" s="51" customFormat="1" ht="39.950000000000003" customHeight="1">
      <c r="B27" s="44" t="s">
        <v>626</v>
      </c>
      <c r="C27" s="45" t="s">
        <v>641</v>
      </c>
      <c r="D27" s="46" t="s">
        <v>8</v>
      </c>
      <c r="E27" s="179"/>
      <c r="F27" s="179"/>
      <c r="G27" s="179"/>
      <c r="H27" s="48">
        <f t="shared" ref="H27" si="12">ROUND(+E27+F27+G27,2)</f>
        <v>0</v>
      </c>
      <c r="I27" s="49"/>
      <c r="J27" s="47">
        <v>1</v>
      </c>
      <c r="K27" s="47">
        <f t="shared" ref="K27" si="13">ROUND($J27*E27,2)</f>
        <v>0</v>
      </c>
      <c r="L27" s="47">
        <f t="shared" ref="L27" si="14">ROUND($J27*F27,2)</f>
        <v>0</v>
      </c>
      <c r="M27" s="47">
        <f t="shared" ref="M27" si="15">ROUND($J27*G27,2)</f>
        <v>0</v>
      </c>
      <c r="N27" s="47">
        <f t="shared" ref="N27" si="16">ROUND($J27*H27,2)</f>
        <v>0</v>
      </c>
      <c r="O27" s="50" t="str">
        <f>IFERROR(+$N27/$J$410,"")</f>
        <v/>
      </c>
      <c r="Q27" s="13"/>
      <c r="R27" s="36"/>
      <c r="S27" s="37"/>
    </row>
    <row r="28" spans="2:19" s="51" customFormat="1" ht="39.950000000000003" customHeight="1">
      <c r="B28" s="44" t="s">
        <v>640</v>
      </c>
      <c r="C28" s="45" t="s">
        <v>642</v>
      </c>
      <c r="D28" s="46" t="s">
        <v>8</v>
      </c>
      <c r="E28" s="179"/>
      <c r="F28" s="179"/>
      <c r="G28" s="179"/>
      <c r="H28" s="48">
        <f t="shared" si="10"/>
        <v>0</v>
      </c>
      <c r="I28" s="49"/>
      <c r="J28" s="47">
        <v>1</v>
      </c>
      <c r="K28" s="47">
        <f t="shared" si="11"/>
        <v>0</v>
      </c>
      <c r="L28" s="47">
        <f t="shared" si="11"/>
        <v>0</v>
      </c>
      <c r="M28" s="47">
        <f t="shared" si="11"/>
        <v>0</v>
      </c>
      <c r="N28" s="47">
        <f t="shared" si="11"/>
        <v>0</v>
      </c>
      <c r="O28" s="50" t="str">
        <f>IFERROR(+$N28/$J$410,"")</f>
        <v/>
      </c>
      <c r="Q28" s="13"/>
      <c r="R28" s="36"/>
      <c r="S28" s="37"/>
    </row>
    <row r="29" spans="2:19" ht="39.950000000000003" customHeight="1">
      <c r="B29" s="75" t="s">
        <v>38</v>
      </c>
      <c r="C29" s="76" t="s">
        <v>89</v>
      </c>
      <c r="D29" s="77"/>
      <c r="E29" s="186"/>
      <c r="F29" s="186"/>
      <c r="G29" s="187"/>
      <c r="H29" s="78"/>
      <c r="I29" s="32"/>
      <c r="J29" s="79"/>
      <c r="K29" s="79"/>
      <c r="L29" s="79"/>
      <c r="M29" s="79"/>
      <c r="N29" s="79">
        <f>SUBTOTAL(9,N30:N32)</f>
        <v>0</v>
      </c>
      <c r="O29" s="80">
        <f>SUBTOTAL(9,O30:O32)</f>
        <v>0</v>
      </c>
      <c r="R29" s="36"/>
      <c r="S29" s="37"/>
    </row>
    <row r="30" spans="2:19" ht="39.950000000000003" customHeight="1">
      <c r="B30" s="75" t="s">
        <v>92</v>
      </c>
      <c r="C30" s="76" t="s">
        <v>94</v>
      </c>
      <c r="D30" s="77"/>
      <c r="E30" s="186"/>
      <c r="F30" s="186"/>
      <c r="G30" s="187"/>
      <c r="H30" s="78"/>
      <c r="I30" s="32"/>
      <c r="J30" s="79"/>
      <c r="K30" s="79"/>
      <c r="L30" s="79"/>
      <c r="M30" s="79"/>
      <c r="N30" s="79">
        <f>SUBTOTAL(9,N31:N32)</f>
        <v>0</v>
      </c>
      <c r="O30" s="80">
        <f>SUBTOTAL(9,O31:O32)</f>
        <v>0</v>
      </c>
      <c r="R30" s="36"/>
      <c r="S30" s="37"/>
    </row>
    <row r="31" spans="2:19" s="51" customFormat="1" ht="80.099999999999994" customHeight="1">
      <c r="B31" s="44" t="s">
        <v>90</v>
      </c>
      <c r="C31" s="45" t="s">
        <v>115</v>
      </c>
      <c r="D31" s="46" t="s">
        <v>8</v>
      </c>
      <c r="E31" s="179"/>
      <c r="F31" s="179"/>
      <c r="G31" s="188"/>
      <c r="H31" s="48">
        <f t="shared" ref="H31:H32" si="17">ROUND(+E31+F31+G31,2)</f>
        <v>0</v>
      </c>
      <c r="I31" s="81"/>
      <c r="J31" s="47">
        <v>1</v>
      </c>
      <c r="K31" s="47">
        <f t="shared" ref="K31:N32" si="18">ROUND($J31*E31,2)</f>
        <v>0</v>
      </c>
      <c r="L31" s="47">
        <f t="shared" si="18"/>
        <v>0</v>
      </c>
      <c r="M31" s="47">
        <f t="shared" si="18"/>
        <v>0</v>
      </c>
      <c r="N31" s="47">
        <f t="shared" si="18"/>
        <v>0</v>
      </c>
      <c r="O31" s="50" t="str">
        <f>IFERROR(+$N31/$J$410,"")</f>
        <v/>
      </c>
      <c r="Q31" s="13"/>
      <c r="R31" s="36"/>
      <c r="S31" s="37"/>
    </row>
    <row r="32" spans="2:19" s="51" customFormat="1" ht="39.950000000000003" customHeight="1">
      <c r="B32" s="44" t="s">
        <v>91</v>
      </c>
      <c r="C32" s="45" t="s">
        <v>93</v>
      </c>
      <c r="D32" s="46" t="s">
        <v>8</v>
      </c>
      <c r="E32" s="179"/>
      <c r="F32" s="179"/>
      <c r="G32" s="188"/>
      <c r="H32" s="48">
        <f t="shared" si="17"/>
        <v>0</v>
      </c>
      <c r="I32" s="81"/>
      <c r="J32" s="47">
        <v>1</v>
      </c>
      <c r="K32" s="47">
        <f t="shared" si="18"/>
        <v>0</v>
      </c>
      <c r="L32" s="47">
        <f t="shared" si="18"/>
        <v>0</v>
      </c>
      <c r="M32" s="47">
        <f t="shared" si="18"/>
        <v>0</v>
      </c>
      <c r="N32" s="47">
        <f t="shared" si="18"/>
        <v>0</v>
      </c>
      <c r="O32" s="50" t="str">
        <f>IFERROR(+$N32/$J$410,"")</f>
        <v/>
      </c>
      <c r="Q32" s="13"/>
      <c r="R32" s="36"/>
      <c r="S32" s="37"/>
    </row>
    <row r="33" spans="2:19" ht="39.950000000000003" customHeight="1">
      <c r="B33" s="75" t="s">
        <v>39</v>
      </c>
      <c r="C33" s="76" t="s">
        <v>95</v>
      </c>
      <c r="D33" s="77"/>
      <c r="E33" s="186"/>
      <c r="F33" s="186"/>
      <c r="G33" s="187"/>
      <c r="H33" s="78"/>
      <c r="I33" s="32"/>
      <c r="J33" s="79"/>
      <c r="K33" s="79"/>
      <c r="L33" s="79"/>
      <c r="M33" s="79"/>
      <c r="N33" s="79">
        <f>SUBTOTAL(9,N34:N36)</f>
        <v>0</v>
      </c>
      <c r="O33" s="80">
        <f>SUBTOTAL(9,O34:O36)</f>
        <v>0</v>
      </c>
      <c r="R33" s="36"/>
      <c r="S33" s="37"/>
    </row>
    <row r="34" spans="2:19" s="51" customFormat="1" ht="99.95" customHeight="1">
      <c r="B34" s="44" t="s">
        <v>96</v>
      </c>
      <c r="C34" s="45" t="s">
        <v>116</v>
      </c>
      <c r="D34" s="46" t="s">
        <v>4</v>
      </c>
      <c r="E34" s="179"/>
      <c r="F34" s="179"/>
      <c r="G34" s="179"/>
      <c r="H34" s="48">
        <f>ROUND(+E34+F34+G34,2)</f>
        <v>0</v>
      </c>
      <c r="I34" s="49"/>
      <c r="J34" s="47">
        <v>204.6</v>
      </c>
      <c r="K34" s="47">
        <f t="shared" ref="K34:K36" si="19">ROUND($J34*E34,2)</f>
        <v>0</v>
      </c>
      <c r="L34" s="47">
        <f t="shared" ref="L34:L36" si="20">ROUND($J34*F34,2)</f>
        <v>0</v>
      </c>
      <c r="M34" s="47">
        <f t="shared" ref="M34:M36" si="21">ROUND($J34*G34,2)</f>
        <v>0</v>
      </c>
      <c r="N34" s="47">
        <f t="shared" ref="N34:N36" si="22">ROUND($J34*H34,2)</f>
        <v>0</v>
      </c>
      <c r="O34" s="50" t="str">
        <f>IFERROR(+$N34/$J$410,"")</f>
        <v/>
      </c>
      <c r="Q34" s="13"/>
      <c r="R34" s="36"/>
      <c r="S34" s="37"/>
    </row>
    <row r="35" spans="2:19" s="51" customFormat="1" ht="60" customHeight="1">
      <c r="B35" s="44" t="s">
        <v>97</v>
      </c>
      <c r="C35" s="82" t="s">
        <v>98</v>
      </c>
      <c r="D35" s="46" t="s">
        <v>4</v>
      </c>
      <c r="E35" s="179"/>
      <c r="F35" s="179"/>
      <c r="G35" s="179"/>
      <c r="H35" s="48">
        <f>ROUND(+E35+F35+G35,2)</f>
        <v>0</v>
      </c>
      <c r="I35" s="49"/>
      <c r="J35" s="47">
        <v>43.2</v>
      </c>
      <c r="K35" s="47">
        <f t="shared" si="19"/>
        <v>0</v>
      </c>
      <c r="L35" s="47">
        <f t="shared" si="20"/>
        <v>0</v>
      </c>
      <c r="M35" s="47">
        <f t="shared" si="21"/>
        <v>0</v>
      </c>
      <c r="N35" s="47">
        <f t="shared" si="22"/>
        <v>0</v>
      </c>
      <c r="O35" s="50" t="str">
        <f>IFERROR(+$N35/$J$410,"")</f>
        <v/>
      </c>
      <c r="Q35" s="13"/>
      <c r="R35" s="36"/>
      <c r="S35" s="37"/>
    </row>
    <row r="36" spans="2:19" s="51" customFormat="1" ht="60" customHeight="1">
      <c r="B36" s="44" t="s">
        <v>99</v>
      </c>
      <c r="C36" s="82" t="s">
        <v>73</v>
      </c>
      <c r="D36" s="46" t="s">
        <v>4</v>
      </c>
      <c r="E36" s="179"/>
      <c r="F36" s="179"/>
      <c r="G36" s="188"/>
      <c r="H36" s="48">
        <f>ROUND(+E36+F36+G36,2)</f>
        <v>0</v>
      </c>
      <c r="I36" s="81"/>
      <c r="J36" s="47">
        <v>14.4</v>
      </c>
      <c r="K36" s="47">
        <f t="shared" si="19"/>
        <v>0</v>
      </c>
      <c r="L36" s="47">
        <f t="shared" si="20"/>
        <v>0</v>
      </c>
      <c r="M36" s="47">
        <f t="shared" si="21"/>
        <v>0</v>
      </c>
      <c r="N36" s="47">
        <f t="shared" si="22"/>
        <v>0</v>
      </c>
      <c r="O36" s="50" t="str">
        <f>IFERROR(+$N36/$J$410,"")</f>
        <v/>
      </c>
      <c r="Q36" s="13"/>
      <c r="R36" s="36"/>
      <c r="S36" s="37"/>
    </row>
    <row r="37" spans="2:19" ht="39.950000000000003" customHeight="1">
      <c r="B37" s="75" t="s">
        <v>194</v>
      </c>
      <c r="C37" s="76" t="s">
        <v>195</v>
      </c>
      <c r="D37" s="77"/>
      <c r="E37" s="186"/>
      <c r="F37" s="186"/>
      <c r="G37" s="187"/>
      <c r="H37" s="78"/>
      <c r="I37" s="32"/>
      <c r="J37" s="79"/>
      <c r="K37" s="79"/>
      <c r="L37" s="79"/>
      <c r="M37" s="79"/>
      <c r="N37" s="79">
        <f>SUBTOTAL(9,N38:N40)</f>
        <v>0</v>
      </c>
      <c r="O37" s="80">
        <f>SUBTOTAL(9,O38:O40)</f>
        <v>0</v>
      </c>
      <c r="R37" s="36"/>
      <c r="S37" s="37"/>
    </row>
    <row r="38" spans="2:19" s="51" customFormat="1" ht="80.099999999999994" customHeight="1">
      <c r="B38" s="44" t="s">
        <v>199</v>
      </c>
      <c r="C38" s="45" t="s">
        <v>196</v>
      </c>
      <c r="D38" s="46" t="s">
        <v>8</v>
      </c>
      <c r="E38" s="179"/>
      <c r="F38" s="179"/>
      <c r="G38" s="179"/>
      <c r="H38" s="48">
        <f>ROUND(+E38+F38+G38,2)</f>
        <v>0</v>
      </c>
      <c r="I38" s="49"/>
      <c r="J38" s="47">
        <v>4</v>
      </c>
      <c r="K38" s="47">
        <f t="shared" ref="K38:N40" si="23">ROUND($J38*E38,2)</f>
        <v>0</v>
      </c>
      <c r="L38" s="47">
        <f t="shared" si="23"/>
        <v>0</v>
      </c>
      <c r="M38" s="47">
        <f t="shared" si="23"/>
        <v>0</v>
      </c>
      <c r="N38" s="47">
        <f t="shared" si="23"/>
        <v>0</v>
      </c>
      <c r="O38" s="50" t="str">
        <f>IFERROR(+$N38/$J$410,"")</f>
        <v/>
      </c>
      <c r="Q38" s="13"/>
      <c r="R38" s="36"/>
      <c r="S38" s="37"/>
    </row>
    <row r="39" spans="2:19" s="51" customFormat="1" ht="60" customHeight="1">
      <c r="B39" s="44" t="s">
        <v>200</v>
      </c>
      <c r="C39" s="82" t="s">
        <v>197</v>
      </c>
      <c r="D39" s="46" t="s">
        <v>8</v>
      </c>
      <c r="E39" s="179"/>
      <c r="F39" s="179"/>
      <c r="G39" s="179"/>
      <c r="H39" s="48">
        <f>ROUND(+E39+F39+G39,2)</f>
        <v>0</v>
      </c>
      <c r="I39" s="49"/>
      <c r="J39" s="47">
        <v>40</v>
      </c>
      <c r="K39" s="47">
        <f t="shared" si="23"/>
        <v>0</v>
      </c>
      <c r="L39" s="47">
        <f t="shared" si="23"/>
        <v>0</v>
      </c>
      <c r="M39" s="47">
        <f t="shared" si="23"/>
        <v>0</v>
      </c>
      <c r="N39" s="47">
        <f t="shared" si="23"/>
        <v>0</v>
      </c>
      <c r="O39" s="50" t="str">
        <f>IFERROR(+$N39/$J$410,"")</f>
        <v/>
      </c>
      <c r="Q39" s="13"/>
      <c r="R39" s="36"/>
      <c r="S39" s="37"/>
    </row>
    <row r="40" spans="2:19" s="51" customFormat="1" ht="60" customHeight="1">
      <c r="B40" s="44" t="s">
        <v>201</v>
      </c>
      <c r="C40" s="82" t="s">
        <v>198</v>
      </c>
      <c r="D40" s="46" t="s">
        <v>8</v>
      </c>
      <c r="E40" s="179"/>
      <c r="F40" s="179"/>
      <c r="G40" s="188"/>
      <c r="H40" s="48">
        <f>ROUND(+E40+F40+G40,2)</f>
        <v>0</v>
      </c>
      <c r="I40" s="81"/>
      <c r="J40" s="47">
        <v>6</v>
      </c>
      <c r="K40" s="47">
        <f t="shared" si="23"/>
        <v>0</v>
      </c>
      <c r="L40" s="47">
        <f t="shared" si="23"/>
        <v>0</v>
      </c>
      <c r="M40" s="47">
        <f t="shared" si="23"/>
        <v>0</v>
      </c>
      <c r="N40" s="47">
        <f t="shared" si="23"/>
        <v>0</v>
      </c>
      <c r="O40" s="50" t="str">
        <f>IFERROR(+$N40/$J$410,"")</f>
        <v/>
      </c>
      <c r="Q40" s="13"/>
      <c r="R40" s="36"/>
      <c r="S40" s="37"/>
    </row>
    <row r="41" spans="2:19" s="24" customFormat="1" ht="20.100000000000001" customHeight="1">
      <c r="B41" s="61" t="s">
        <v>28</v>
      </c>
      <c r="C41" s="62" t="s">
        <v>15</v>
      </c>
      <c r="D41" s="83"/>
      <c r="E41" s="182"/>
      <c r="F41" s="182"/>
      <c r="G41" s="183"/>
      <c r="H41" s="64"/>
      <c r="I41" s="32"/>
      <c r="J41" s="65"/>
      <c r="K41" s="65"/>
      <c r="L41" s="65"/>
      <c r="M41" s="65"/>
      <c r="N41" s="65">
        <f>SUBTOTAL(9,N43:N45)</f>
        <v>0</v>
      </c>
      <c r="O41" s="67">
        <f>SUBTOTAL(9,O43:O45)</f>
        <v>0</v>
      </c>
      <c r="Q41" s="35"/>
      <c r="R41" s="36"/>
      <c r="S41" s="37"/>
    </row>
    <row r="42" spans="2:19" s="24" customFormat="1" ht="20.100000000000001" customHeight="1">
      <c r="B42" s="68"/>
      <c r="C42" s="69"/>
      <c r="D42" s="84"/>
      <c r="E42" s="184"/>
      <c r="F42" s="184"/>
      <c r="G42" s="185"/>
      <c r="H42" s="71"/>
      <c r="I42" s="32"/>
      <c r="J42" s="72"/>
      <c r="K42" s="72"/>
      <c r="L42" s="72"/>
      <c r="M42" s="72"/>
      <c r="N42" s="72"/>
      <c r="O42" s="74"/>
      <c r="Q42" s="35"/>
      <c r="R42" s="36"/>
      <c r="S42" s="37"/>
    </row>
    <row r="43" spans="2:19" s="51" customFormat="1" ht="60" customHeight="1">
      <c r="B43" s="44" t="s">
        <v>40</v>
      </c>
      <c r="C43" s="45" t="s">
        <v>127</v>
      </c>
      <c r="D43" s="85" t="s">
        <v>3</v>
      </c>
      <c r="E43" s="179"/>
      <c r="F43" s="179"/>
      <c r="G43" s="179"/>
      <c r="H43" s="48">
        <f t="shared" ref="H43:H45" si="24">ROUND(+E43+F43+G43,2)</f>
        <v>0</v>
      </c>
      <c r="I43" s="49"/>
      <c r="J43" s="47">
        <v>13.39</v>
      </c>
      <c r="K43" s="47">
        <f t="shared" ref="K43:K45" si="25">ROUND($J43*E43,2)</f>
        <v>0</v>
      </c>
      <c r="L43" s="47">
        <f t="shared" ref="L43:L45" si="26">ROUND($J43*F43,2)</f>
        <v>0</v>
      </c>
      <c r="M43" s="47">
        <f t="shared" ref="M43:M45" si="27">ROUND($J43*G43,2)</f>
        <v>0</v>
      </c>
      <c r="N43" s="47">
        <f t="shared" ref="N43:N45" si="28">ROUND($J43*H43,2)</f>
        <v>0</v>
      </c>
      <c r="O43" s="50" t="str">
        <f>IFERROR(+$N43/$J$410,"")</f>
        <v/>
      </c>
      <c r="Q43" s="13"/>
      <c r="R43" s="36"/>
      <c r="S43" s="37"/>
    </row>
    <row r="44" spans="2:19" s="51" customFormat="1" ht="39.950000000000003" customHeight="1">
      <c r="B44" s="44" t="s">
        <v>41</v>
      </c>
      <c r="C44" s="45" t="s">
        <v>130</v>
      </c>
      <c r="D44" s="85" t="s">
        <v>4</v>
      </c>
      <c r="E44" s="179"/>
      <c r="F44" s="179"/>
      <c r="G44" s="179"/>
      <c r="H44" s="48">
        <f t="shared" si="24"/>
        <v>0</v>
      </c>
      <c r="I44" s="49"/>
      <c r="J44" s="47">
        <v>23.95</v>
      </c>
      <c r="K44" s="47">
        <f t="shared" si="25"/>
        <v>0</v>
      </c>
      <c r="L44" s="47">
        <f t="shared" si="26"/>
        <v>0</v>
      </c>
      <c r="M44" s="47">
        <f t="shared" si="27"/>
        <v>0</v>
      </c>
      <c r="N44" s="47">
        <f t="shared" si="28"/>
        <v>0</v>
      </c>
      <c r="O44" s="50" t="str">
        <f>IFERROR(+$N44/$J$410,"")</f>
        <v/>
      </c>
      <c r="Q44" s="13"/>
      <c r="R44" s="36"/>
      <c r="S44" s="37"/>
    </row>
    <row r="45" spans="2:19" s="51" customFormat="1" ht="39.950000000000003" customHeight="1">
      <c r="B45" s="44" t="s">
        <v>192</v>
      </c>
      <c r="C45" s="45" t="s">
        <v>193</v>
      </c>
      <c r="D45" s="85" t="s">
        <v>3</v>
      </c>
      <c r="E45" s="179"/>
      <c r="F45" s="179"/>
      <c r="G45" s="179"/>
      <c r="H45" s="48">
        <f t="shared" si="24"/>
        <v>0</v>
      </c>
      <c r="I45" s="49"/>
      <c r="J45" s="47">
        <v>22.82</v>
      </c>
      <c r="K45" s="47">
        <f t="shared" si="25"/>
        <v>0</v>
      </c>
      <c r="L45" s="47">
        <f t="shared" si="26"/>
        <v>0</v>
      </c>
      <c r="M45" s="47">
        <f t="shared" si="27"/>
        <v>0</v>
      </c>
      <c r="N45" s="47">
        <f t="shared" si="28"/>
        <v>0</v>
      </c>
      <c r="O45" s="50" t="str">
        <f>IFERROR(+$N45/$J$410,"")</f>
        <v/>
      </c>
      <c r="Q45" s="13"/>
      <c r="R45" s="36"/>
      <c r="S45" s="37"/>
    </row>
    <row r="46" spans="2:19" s="24" customFormat="1" ht="20.100000000000001" customHeight="1">
      <c r="B46" s="61" t="s">
        <v>202</v>
      </c>
      <c r="C46" s="62" t="s">
        <v>203</v>
      </c>
      <c r="D46" s="83"/>
      <c r="E46" s="182"/>
      <c r="F46" s="182"/>
      <c r="G46" s="183"/>
      <c r="H46" s="64"/>
      <c r="I46" s="32"/>
      <c r="J46" s="65"/>
      <c r="K46" s="65"/>
      <c r="L46" s="65"/>
      <c r="M46" s="65"/>
      <c r="N46" s="65">
        <f>SUBTOTAL(9,N48:N48)</f>
        <v>0</v>
      </c>
      <c r="O46" s="67">
        <f>SUBTOTAL(9,O48:O48)</f>
        <v>0</v>
      </c>
      <c r="Q46" s="35"/>
      <c r="R46" s="36"/>
      <c r="S46" s="37"/>
    </row>
    <row r="47" spans="2:19" s="24" customFormat="1" ht="20.100000000000001" customHeight="1">
      <c r="B47" s="68"/>
      <c r="C47" s="69"/>
      <c r="D47" s="84"/>
      <c r="E47" s="184"/>
      <c r="F47" s="184"/>
      <c r="G47" s="185"/>
      <c r="H47" s="71"/>
      <c r="I47" s="32"/>
      <c r="J47" s="72"/>
      <c r="K47" s="72"/>
      <c r="L47" s="72"/>
      <c r="M47" s="72"/>
      <c r="N47" s="72"/>
      <c r="O47" s="74"/>
      <c r="Q47" s="35"/>
      <c r="R47" s="36"/>
      <c r="S47" s="37"/>
    </row>
    <row r="48" spans="2:19" s="51" customFormat="1" ht="60" customHeight="1">
      <c r="B48" s="44" t="s">
        <v>205</v>
      </c>
      <c r="C48" s="45" t="s">
        <v>204</v>
      </c>
      <c r="D48" s="85" t="s">
        <v>4</v>
      </c>
      <c r="E48" s="179"/>
      <c r="F48" s="179"/>
      <c r="G48" s="179"/>
      <c r="H48" s="48">
        <f t="shared" si="10"/>
        <v>0</v>
      </c>
      <c r="I48" s="49"/>
      <c r="J48" s="47">
        <v>66.16</v>
      </c>
      <c r="K48" s="47">
        <f t="shared" ref="K48:N48" si="29">ROUND($J48*E48,2)</f>
        <v>0</v>
      </c>
      <c r="L48" s="47">
        <f t="shared" si="29"/>
        <v>0</v>
      </c>
      <c r="M48" s="47">
        <f t="shared" si="29"/>
        <v>0</v>
      </c>
      <c r="N48" s="47">
        <f t="shared" si="29"/>
        <v>0</v>
      </c>
      <c r="O48" s="50" t="str">
        <f>IFERROR(+$N48/$J$410,"")</f>
        <v/>
      </c>
      <c r="Q48" s="13"/>
      <c r="R48" s="36"/>
      <c r="S48" s="37"/>
    </row>
    <row r="49" spans="2:19" s="24" customFormat="1" ht="20.100000000000001" customHeight="1">
      <c r="B49" s="53">
        <v>3</v>
      </c>
      <c r="C49" s="54" t="s">
        <v>17</v>
      </c>
      <c r="D49" s="55"/>
      <c r="E49" s="180"/>
      <c r="F49" s="180"/>
      <c r="G49" s="181"/>
      <c r="H49" s="56"/>
      <c r="I49" s="32"/>
      <c r="J49" s="57"/>
      <c r="K49" s="57"/>
      <c r="L49" s="57"/>
      <c r="M49" s="57"/>
      <c r="N49" s="57">
        <f>SUBTOTAL(9,N51:N54)</f>
        <v>0</v>
      </c>
      <c r="O49" s="58">
        <f>SUBTOTAL(9,O51:O54)</f>
        <v>0</v>
      </c>
      <c r="Q49" s="35"/>
      <c r="R49" s="36"/>
      <c r="S49" s="37"/>
    </row>
    <row r="50" spans="2:19" s="24" customFormat="1" ht="20.100000000000001" customHeight="1">
      <c r="B50" s="38"/>
      <c r="C50" s="39"/>
      <c r="D50" s="40"/>
      <c r="E50" s="177"/>
      <c r="F50" s="177"/>
      <c r="G50" s="178"/>
      <c r="H50" s="59"/>
      <c r="I50" s="32"/>
      <c r="J50" s="60"/>
      <c r="K50" s="60"/>
      <c r="L50" s="60"/>
      <c r="M50" s="60"/>
      <c r="N50" s="60"/>
      <c r="O50" s="43"/>
      <c r="Q50" s="35"/>
      <c r="R50" s="36"/>
      <c r="S50" s="37"/>
    </row>
    <row r="51" spans="2:19" s="51" customFormat="1" ht="60" customHeight="1">
      <c r="B51" s="44" t="s">
        <v>30</v>
      </c>
      <c r="C51" s="45" t="s">
        <v>110</v>
      </c>
      <c r="D51" s="46" t="s">
        <v>3</v>
      </c>
      <c r="E51" s="179"/>
      <c r="F51" s="179"/>
      <c r="G51" s="179"/>
      <c r="H51" s="48">
        <f t="shared" si="10"/>
        <v>0</v>
      </c>
      <c r="I51" s="49"/>
      <c r="J51" s="47">
        <v>203.44</v>
      </c>
      <c r="K51" s="47">
        <f t="shared" ref="K51:N54" si="30">ROUND($J51*E51,2)</f>
        <v>0</v>
      </c>
      <c r="L51" s="47">
        <f t="shared" si="30"/>
        <v>0</v>
      </c>
      <c r="M51" s="47">
        <f t="shared" si="30"/>
        <v>0</v>
      </c>
      <c r="N51" s="47">
        <f t="shared" si="30"/>
        <v>0</v>
      </c>
      <c r="O51" s="50" t="str">
        <f>IFERROR(+$N51/$J$410,"")</f>
        <v/>
      </c>
      <c r="Q51" s="13"/>
      <c r="R51" s="36"/>
      <c r="S51" s="37"/>
    </row>
    <row r="52" spans="2:19" s="51" customFormat="1" ht="60" customHeight="1">
      <c r="B52" s="44" t="s">
        <v>31</v>
      </c>
      <c r="C52" s="86" t="s">
        <v>72</v>
      </c>
      <c r="D52" s="87" t="s">
        <v>3</v>
      </c>
      <c r="E52" s="179"/>
      <c r="F52" s="179"/>
      <c r="G52" s="179"/>
      <c r="H52" s="48">
        <f t="shared" si="10"/>
        <v>0</v>
      </c>
      <c r="I52" s="49"/>
      <c r="J52" s="47">
        <v>406.89</v>
      </c>
      <c r="K52" s="47">
        <f t="shared" si="30"/>
        <v>0</v>
      </c>
      <c r="L52" s="47">
        <f t="shared" si="30"/>
        <v>0</v>
      </c>
      <c r="M52" s="47">
        <f t="shared" si="30"/>
        <v>0</v>
      </c>
      <c r="N52" s="47">
        <f t="shared" si="30"/>
        <v>0</v>
      </c>
      <c r="O52" s="50" t="str">
        <f>IFERROR(+$N52/$J$410,"")</f>
        <v/>
      </c>
      <c r="Q52" s="13"/>
      <c r="R52" s="36"/>
      <c r="S52" s="37"/>
    </row>
    <row r="53" spans="2:19" s="51" customFormat="1" ht="80.099999999999994" customHeight="1">
      <c r="B53" s="44" t="s">
        <v>32</v>
      </c>
      <c r="C53" s="45" t="s">
        <v>101</v>
      </c>
      <c r="D53" s="46" t="s">
        <v>26</v>
      </c>
      <c r="E53" s="179"/>
      <c r="F53" s="179"/>
      <c r="G53" s="179"/>
      <c r="H53" s="48">
        <f t="shared" si="10"/>
        <v>0</v>
      </c>
      <c r="I53" s="49"/>
      <c r="J53" s="47">
        <v>6103.39</v>
      </c>
      <c r="K53" s="47">
        <f t="shared" si="30"/>
        <v>0</v>
      </c>
      <c r="L53" s="47">
        <f t="shared" si="30"/>
        <v>0</v>
      </c>
      <c r="M53" s="47">
        <f t="shared" si="30"/>
        <v>0</v>
      </c>
      <c r="N53" s="47">
        <f t="shared" si="30"/>
        <v>0</v>
      </c>
      <c r="O53" s="50" t="str">
        <f>IFERROR(+$N53/$J$410,"")</f>
        <v/>
      </c>
      <c r="Q53" s="13"/>
      <c r="R53" s="36"/>
      <c r="S53" s="37"/>
    </row>
    <row r="54" spans="2:19" s="51" customFormat="1" ht="60" customHeight="1">
      <c r="B54" s="44" t="s">
        <v>33</v>
      </c>
      <c r="C54" s="86" t="s">
        <v>100</v>
      </c>
      <c r="D54" s="87" t="s">
        <v>18</v>
      </c>
      <c r="E54" s="179"/>
      <c r="F54" s="179"/>
      <c r="G54" s="179"/>
      <c r="H54" s="48">
        <f t="shared" si="10"/>
        <v>0</v>
      </c>
      <c r="I54" s="49"/>
      <c r="J54" s="47">
        <v>659.34</v>
      </c>
      <c r="K54" s="47">
        <f t="shared" si="30"/>
        <v>0</v>
      </c>
      <c r="L54" s="47">
        <f t="shared" si="30"/>
        <v>0</v>
      </c>
      <c r="M54" s="47">
        <f t="shared" si="30"/>
        <v>0</v>
      </c>
      <c r="N54" s="47">
        <f t="shared" si="30"/>
        <v>0</v>
      </c>
      <c r="O54" s="50" t="str">
        <f>IFERROR(+$N54/$J$410,"")</f>
        <v/>
      </c>
      <c r="Q54" s="13"/>
      <c r="R54" s="36"/>
      <c r="S54" s="37"/>
    </row>
    <row r="55" spans="2:19" s="24" customFormat="1" ht="20.100000000000001" customHeight="1">
      <c r="B55" s="53">
        <v>4</v>
      </c>
      <c r="C55" s="54" t="s">
        <v>79</v>
      </c>
      <c r="D55" s="55"/>
      <c r="E55" s="180"/>
      <c r="F55" s="180"/>
      <c r="G55" s="181"/>
      <c r="H55" s="56"/>
      <c r="I55" s="32"/>
      <c r="J55" s="57"/>
      <c r="K55" s="57"/>
      <c r="L55" s="57"/>
      <c r="M55" s="57"/>
      <c r="N55" s="57">
        <f>SUBTOTAL(9,N57:N64)</f>
        <v>0</v>
      </c>
      <c r="O55" s="58">
        <f>SUBTOTAL(9,O57:O64)</f>
        <v>0</v>
      </c>
      <c r="Q55" s="35"/>
      <c r="R55" s="36"/>
      <c r="S55" s="37"/>
    </row>
    <row r="56" spans="2:19" s="24" customFormat="1" ht="20.100000000000001" customHeight="1">
      <c r="B56" s="38"/>
      <c r="C56" s="39"/>
      <c r="D56" s="40"/>
      <c r="E56" s="177"/>
      <c r="F56" s="177"/>
      <c r="G56" s="178"/>
      <c r="H56" s="59"/>
      <c r="I56" s="32"/>
      <c r="J56" s="60"/>
      <c r="K56" s="60"/>
      <c r="L56" s="60"/>
      <c r="M56" s="60"/>
      <c r="N56" s="60"/>
      <c r="O56" s="43"/>
      <c r="Q56" s="35"/>
      <c r="R56" s="36"/>
      <c r="S56" s="37"/>
    </row>
    <row r="57" spans="2:19" s="51" customFormat="1" ht="39.950000000000003" customHeight="1">
      <c r="B57" s="88" t="s">
        <v>34</v>
      </c>
      <c r="C57" s="86" t="s">
        <v>103</v>
      </c>
      <c r="D57" s="87" t="s">
        <v>4</v>
      </c>
      <c r="E57" s="179"/>
      <c r="F57" s="179"/>
      <c r="G57" s="179"/>
      <c r="H57" s="48">
        <f t="shared" si="10"/>
        <v>0</v>
      </c>
      <c r="I57" s="49"/>
      <c r="J57" s="47">
        <v>139.19</v>
      </c>
      <c r="K57" s="47">
        <f t="shared" ref="K57:N64" si="31">ROUND($J57*E57,2)</f>
        <v>0</v>
      </c>
      <c r="L57" s="47">
        <f t="shared" si="31"/>
        <v>0</v>
      </c>
      <c r="M57" s="47">
        <f t="shared" si="31"/>
        <v>0</v>
      </c>
      <c r="N57" s="47">
        <f t="shared" si="31"/>
        <v>0</v>
      </c>
      <c r="O57" s="50" t="str">
        <f t="shared" ref="O57:O64" si="32">IFERROR(+$N57/$J$410,"")</f>
        <v/>
      </c>
      <c r="Q57" s="13"/>
      <c r="R57" s="36"/>
      <c r="S57" s="37"/>
    </row>
    <row r="58" spans="2:19" s="51" customFormat="1" ht="60" customHeight="1">
      <c r="B58" s="88" t="s">
        <v>35</v>
      </c>
      <c r="C58" s="86" t="s">
        <v>102</v>
      </c>
      <c r="D58" s="87" t="s">
        <v>3</v>
      </c>
      <c r="E58" s="179"/>
      <c r="F58" s="179"/>
      <c r="G58" s="179"/>
      <c r="H58" s="48">
        <f t="shared" ref="H58:H59" si="33">ROUND(+E58+F58+G58,2)</f>
        <v>0</v>
      </c>
      <c r="I58" s="49"/>
      <c r="J58" s="47">
        <v>152.44999999999999</v>
      </c>
      <c r="K58" s="47">
        <f t="shared" ref="K58:K59" si="34">ROUND($J58*E58,2)</f>
        <v>0</v>
      </c>
      <c r="L58" s="47">
        <f t="shared" ref="L58:L59" si="35">ROUND($J58*F58,2)</f>
        <v>0</v>
      </c>
      <c r="M58" s="47">
        <f t="shared" ref="M58:M59" si="36">ROUND($J58*G58,2)</f>
        <v>0</v>
      </c>
      <c r="N58" s="47">
        <f t="shared" ref="N58:N59" si="37">ROUND($J58*H58,2)</f>
        <v>0</v>
      </c>
      <c r="O58" s="50" t="str">
        <f t="shared" si="32"/>
        <v/>
      </c>
      <c r="Q58" s="13"/>
      <c r="R58" s="36"/>
      <c r="S58" s="37"/>
    </row>
    <row r="59" spans="2:19" s="51" customFormat="1" ht="60" customHeight="1">
      <c r="B59" s="88" t="s">
        <v>206</v>
      </c>
      <c r="C59" s="86" t="s">
        <v>209</v>
      </c>
      <c r="D59" s="87" t="s">
        <v>3</v>
      </c>
      <c r="E59" s="179"/>
      <c r="F59" s="179"/>
      <c r="G59" s="179"/>
      <c r="H59" s="48">
        <f t="shared" si="33"/>
        <v>0</v>
      </c>
      <c r="I59" s="49"/>
      <c r="J59" s="47">
        <v>7.99</v>
      </c>
      <c r="K59" s="47">
        <f t="shared" si="34"/>
        <v>0</v>
      </c>
      <c r="L59" s="47">
        <f t="shared" si="35"/>
        <v>0</v>
      </c>
      <c r="M59" s="47">
        <f t="shared" si="36"/>
        <v>0</v>
      </c>
      <c r="N59" s="47">
        <f t="shared" si="37"/>
        <v>0</v>
      </c>
      <c r="O59" s="50" t="str">
        <f t="shared" si="32"/>
        <v/>
      </c>
      <c r="Q59" s="13"/>
      <c r="R59" s="36"/>
      <c r="S59" s="37"/>
    </row>
    <row r="60" spans="2:19" s="51" customFormat="1" ht="60" customHeight="1">
      <c r="B60" s="88" t="s">
        <v>207</v>
      </c>
      <c r="C60" s="86" t="s">
        <v>210</v>
      </c>
      <c r="D60" s="87" t="s">
        <v>4</v>
      </c>
      <c r="E60" s="179"/>
      <c r="F60" s="179"/>
      <c r="G60" s="179"/>
      <c r="H60" s="48">
        <f t="shared" si="10"/>
        <v>0</v>
      </c>
      <c r="I60" s="49"/>
      <c r="J60" s="47">
        <v>32.549999999999997</v>
      </c>
      <c r="K60" s="47">
        <f t="shared" si="31"/>
        <v>0</v>
      </c>
      <c r="L60" s="47">
        <f t="shared" si="31"/>
        <v>0</v>
      </c>
      <c r="M60" s="47">
        <f t="shared" si="31"/>
        <v>0</v>
      </c>
      <c r="N60" s="47">
        <f t="shared" si="31"/>
        <v>0</v>
      </c>
      <c r="O60" s="50" t="str">
        <f t="shared" si="32"/>
        <v/>
      </c>
      <c r="Q60" s="13"/>
      <c r="R60" s="36"/>
      <c r="S60" s="37"/>
    </row>
    <row r="61" spans="2:19" s="51" customFormat="1" ht="60" customHeight="1">
      <c r="B61" s="88" t="s">
        <v>659</v>
      </c>
      <c r="C61" s="86" t="s">
        <v>662</v>
      </c>
      <c r="D61" s="87" t="s">
        <v>5</v>
      </c>
      <c r="E61" s="179"/>
      <c r="F61" s="179"/>
      <c r="G61" s="179"/>
      <c r="H61" s="48">
        <f t="shared" ref="H61" si="38">ROUND(+E61+F61+G61,2)</f>
        <v>0</v>
      </c>
      <c r="I61" s="49"/>
      <c r="J61" s="47">
        <v>60.83</v>
      </c>
      <c r="K61" s="47">
        <f t="shared" ref="K61" si="39">ROUND($J61*E61,2)</f>
        <v>0</v>
      </c>
      <c r="L61" s="47">
        <f t="shared" ref="L61" si="40">ROUND($J61*F61,2)</f>
        <v>0</v>
      </c>
      <c r="M61" s="47">
        <f t="shared" ref="M61" si="41">ROUND($J61*G61,2)</f>
        <v>0</v>
      </c>
      <c r="N61" s="47">
        <f t="shared" ref="N61" si="42">ROUND($J61*H61,2)</f>
        <v>0</v>
      </c>
      <c r="O61" s="50" t="str">
        <f t="shared" si="32"/>
        <v/>
      </c>
      <c r="Q61" s="13"/>
      <c r="R61" s="36"/>
      <c r="S61" s="37"/>
    </row>
    <row r="62" spans="2:19" s="51" customFormat="1" ht="60" customHeight="1">
      <c r="B62" s="88" t="s">
        <v>660</v>
      </c>
      <c r="C62" s="86" t="s">
        <v>663</v>
      </c>
      <c r="D62" s="87" t="s">
        <v>5</v>
      </c>
      <c r="E62" s="179"/>
      <c r="F62" s="179"/>
      <c r="G62" s="179"/>
      <c r="H62" s="48">
        <f t="shared" si="10"/>
        <v>0</v>
      </c>
      <c r="I62" s="49"/>
      <c r="J62" s="47">
        <v>420.84</v>
      </c>
      <c r="K62" s="47">
        <f t="shared" si="31"/>
        <v>0</v>
      </c>
      <c r="L62" s="47">
        <f t="shared" si="31"/>
        <v>0</v>
      </c>
      <c r="M62" s="47">
        <f t="shared" si="31"/>
        <v>0</v>
      </c>
      <c r="N62" s="47">
        <f t="shared" si="31"/>
        <v>0</v>
      </c>
      <c r="O62" s="50" t="str">
        <f t="shared" si="32"/>
        <v/>
      </c>
      <c r="Q62" s="13"/>
      <c r="R62" s="36"/>
      <c r="S62" s="37"/>
    </row>
    <row r="63" spans="2:19" s="51" customFormat="1" ht="60" customHeight="1">
      <c r="B63" s="88" t="s">
        <v>661</v>
      </c>
      <c r="C63" s="86" t="s">
        <v>664</v>
      </c>
      <c r="D63" s="87" t="s">
        <v>5</v>
      </c>
      <c r="E63" s="179"/>
      <c r="F63" s="179"/>
      <c r="G63" s="179"/>
      <c r="H63" s="48">
        <f t="shared" ref="H63" si="43">ROUND(+E63+F63+G63,2)</f>
        <v>0</v>
      </c>
      <c r="I63" s="49"/>
      <c r="J63" s="47">
        <v>177.29</v>
      </c>
      <c r="K63" s="47">
        <f t="shared" ref="K63" si="44">ROUND($J63*E63,2)</f>
        <v>0</v>
      </c>
      <c r="L63" s="47">
        <f t="shared" ref="L63" si="45">ROUND($J63*F63,2)</f>
        <v>0</v>
      </c>
      <c r="M63" s="47">
        <f t="shared" ref="M63" si="46">ROUND($J63*G63,2)</f>
        <v>0</v>
      </c>
      <c r="N63" s="47">
        <f t="shared" ref="N63" si="47">ROUND($J63*H63,2)</f>
        <v>0</v>
      </c>
      <c r="O63" s="50" t="str">
        <f t="shared" si="32"/>
        <v/>
      </c>
      <c r="Q63" s="13"/>
      <c r="R63" s="36"/>
      <c r="S63" s="37"/>
    </row>
    <row r="64" spans="2:19" s="51" customFormat="1" ht="60" customHeight="1">
      <c r="B64" s="88" t="s">
        <v>208</v>
      </c>
      <c r="C64" s="86" t="s">
        <v>211</v>
      </c>
      <c r="D64" s="87" t="s">
        <v>3</v>
      </c>
      <c r="E64" s="179"/>
      <c r="F64" s="179"/>
      <c r="G64" s="179"/>
      <c r="H64" s="48">
        <f t="shared" si="10"/>
        <v>0</v>
      </c>
      <c r="I64" s="49"/>
      <c r="J64" s="47">
        <v>6.86</v>
      </c>
      <c r="K64" s="47">
        <f t="shared" si="31"/>
        <v>0</v>
      </c>
      <c r="L64" s="47">
        <f t="shared" si="31"/>
        <v>0</v>
      </c>
      <c r="M64" s="47">
        <f t="shared" si="31"/>
        <v>0</v>
      </c>
      <c r="N64" s="47">
        <f t="shared" si="31"/>
        <v>0</v>
      </c>
      <c r="O64" s="50" t="str">
        <f t="shared" si="32"/>
        <v/>
      </c>
      <c r="Q64" s="13"/>
      <c r="R64" s="36"/>
      <c r="S64" s="37"/>
    </row>
    <row r="65" spans="2:19" s="24" customFormat="1" ht="20.100000000000001" customHeight="1">
      <c r="B65" s="53">
        <v>5</v>
      </c>
      <c r="C65" s="54" t="s">
        <v>131</v>
      </c>
      <c r="D65" s="55"/>
      <c r="E65" s="180"/>
      <c r="F65" s="180"/>
      <c r="G65" s="181"/>
      <c r="H65" s="56"/>
      <c r="I65" s="32"/>
      <c r="J65" s="57"/>
      <c r="K65" s="57"/>
      <c r="L65" s="57"/>
      <c r="M65" s="57"/>
      <c r="N65" s="57"/>
      <c r="O65" s="58"/>
      <c r="Q65" s="35"/>
      <c r="R65" s="36"/>
      <c r="S65" s="37"/>
    </row>
    <row r="66" spans="2:19" s="24" customFormat="1" ht="20.100000000000001" customHeight="1">
      <c r="B66" s="38"/>
      <c r="C66" s="39"/>
      <c r="D66" s="40"/>
      <c r="E66" s="177"/>
      <c r="F66" s="177"/>
      <c r="G66" s="178"/>
      <c r="H66" s="59"/>
      <c r="I66" s="32"/>
      <c r="J66" s="60"/>
      <c r="K66" s="60"/>
      <c r="L66" s="60"/>
      <c r="M66" s="60"/>
      <c r="N66" s="60"/>
      <c r="O66" s="43"/>
      <c r="Q66" s="35"/>
      <c r="R66" s="36"/>
      <c r="S66" s="37"/>
    </row>
    <row r="67" spans="2:19" s="24" customFormat="1" ht="20.100000000000001" customHeight="1">
      <c r="B67" s="53">
        <v>6</v>
      </c>
      <c r="C67" s="54" t="s">
        <v>80</v>
      </c>
      <c r="D67" s="55"/>
      <c r="E67" s="180"/>
      <c r="F67" s="180"/>
      <c r="G67" s="181"/>
      <c r="H67" s="56"/>
      <c r="I67" s="32"/>
      <c r="J67" s="57"/>
      <c r="K67" s="57"/>
      <c r="L67" s="57"/>
      <c r="M67" s="57"/>
      <c r="N67" s="57">
        <f>SUBTOTAL(9,N69:N89)</f>
        <v>0</v>
      </c>
      <c r="O67" s="58">
        <f>SUBTOTAL(9,O69:O89)</f>
        <v>0</v>
      </c>
      <c r="Q67" s="35"/>
      <c r="R67" s="36"/>
      <c r="S67" s="37"/>
    </row>
    <row r="68" spans="2:19" s="24" customFormat="1" ht="20.100000000000001" customHeight="1">
      <c r="B68" s="38"/>
      <c r="C68" s="39"/>
      <c r="D68" s="40"/>
      <c r="E68" s="177"/>
      <c r="F68" s="177"/>
      <c r="G68" s="178"/>
      <c r="H68" s="59"/>
      <c r="I68" s="32"/>
      <c r="J68" s="60"/>
      <c r="K68" s="60"/>
      <c r="L68" s="60"/>
      <c r="M68" s="60"/>
      <c r="N68" s="60"/>
      <c r="O68" s="43"/>
      <c r="Q68" s="35"/>
      <c r="R68" s="36"/>
      <c r="S68" s="37"/>
    </row>
    <row r="69" spans="2:19" s="24" customFormat="1" ht="20.100000000000001" customHeight="1">
      <c r="B69" s="61" t="s">
        <v>81</v>
      </c>
      <c r="C69" s="62" t="s">
        <v>82</v>
      </c>
      <c r="D69" s="63"/>
      <c r="E69" s="182"/>
      <c r="F69" s="182"/>
      <c r="G69" s="183"/>
      <c r="H69" s="64"/>
      <c r="I69" s="32"/>
      <c r="J69" s="65"/>
      <c r="K69" s="65"/>
      <c r="L69" s="65"/>
      <c r="M69" s="65"/>
      <c r="N69" s="65">
        <f>SUBTOTAL(9,N71:N89)</f>
        <v>0</v>
      </c>
      <c r="O69" s="67">
        <f>SUBTOTAL(9,O71:O89)</f>
        <v>0</v>
      </c>
      <c r="Q69" s="35"/>
      <c r="R69" s="36"/>
      <c r="S69" s="37"/>
    </row>
    <row r="70" spans="2:19" s="24" customFormat="1" ht="20.100000000000001" customHeight="1">
      <c r="B70" s="68"/>
      <c r="C70" s="69"/>
      <c r="D70" s="70"/>
      <c r="E70" s="184"/>
      <c r="F70" s="184"/>
      <c r="G70" s="185"/>
      <c r="H70" s="71"/>
      <c r="I70" s="32"/>
      <c r="J70" s="72"/>
      <c r="K70" s="72"/>
      <c r="L70" s="72"/>
      <c r="M70" s="72"/>
      <c r="N70" s="72"/>
      <c r="O70" s="74"/>
      <c r="Q70" s="35"/>
      <c r="R70" s="36"/>
      <c r="S70" s="37"/>
    </row>
    <row r="71" spans="2:19" ht="39.950000000000003" customHeight="1">
      <c r="B71" s="75" t="s">
        <v>83</v>
      </c>
      <c r="C71" s="76" t="s">
        <v>125</v>
      </c>
      <c r="D71" s="77"/>
      <c r="E71" s="186"/>
      <c r="F71" s="186"/>
      <c r="G71" s="187"/>
      <c r="H71" s="78"/>
      <c r="I71" s="32"/>
      <c r="J71" s="79"/>
      <c r="K71" s="79"/>
      <c r="L71" s="79"/>
      <c r="M71" s="79"/>
      <c r="N71" s="79">
        <f>SUBTOTAL(9,N72:N76)</f>
        <v>0</v>
      </c>
      <c r="O71" s="80">
        <f>SUBTOTAL(9,O72:O76)</f>
        <v>0</v>
      </c>
      <c r="R71" s="36"/>
      <c r="S71" s="37"/>
    </row>
    <row r="72" spans="2:19" s="51" customFormat="1" ht="60" customHeight="1">
      <c r="B72" s="88" t="s">
        <v>84</v>
      </c>
      <c r="C72" s="86" t="s">
        <v>215</v>
      </c>
      <c r="D72" s="87" t="s">
        <v>8</v>
      </c>
      <c r="E72" s="179"/>
      <c r="F72" s="179"/>
      <c r="G72" s="179"/>
      <c r="H72" s="48">
        <f>ROUND(+E72+F72+G72,2)</f>
        <v>0</v>
      </c>
      <c r="I72" s="49"/>
      <c r="J72" s="47">
        <v>22</v>
      </c>
      <c r="K72" s="47">
        <f t="shared" ref="K72:K76" si="48">ROUND($J72*E72,2)</f>
        <v>0</v>
      </c>
      <c r="L72" s="47">
        <f t="shared" ref="L72:L76" si="49">ROUND($J72*F72,2)</f>
        <v>0</v>
      </c>
      <c r="M72" s="47">
        <f t="shared" ref="M72:M76" si="50">ROUND($J72*G72,2)</f>
        <v>0</v>
      </c>
      <c r="N72" s="47">
        <f t="shared" ref="N72:N76" si="51">ROUND($J72*H72,2)</f>
        <v>0</v>
      </c>
      <c r="O72" s="50" t="str">
        <f>IFERROR(+$N72/$J$410,"")</f>
        <v/>
      </c>
      <c r="Q72" s="13"/>
      <c r="R72" s="36"/>
      <c r="S72" s="37"/>
    </row>
    <row r="73" spans="2:19" s="51" customFormat="1" ht="60" customHeight="1">
      <c r="B73" s="88" t="s">
        <v>85</v>
      </c>
      <c r="C73" s="86" t="s">
        <v>216</v>
      </c>
      <c r="D73" s="87" t="s">
        <v>8</v>
      </c>
      <c r="E73" s="179"/>
      <c r="F73" s="179"/>
      <c r="G73" s="179"/>
      <c r="H73" s="48">
        <f>ROUND(+E73+F73+G73,2)</f>
        <v>0</v>
      </c>
      <c r="I73" s="49"/>
      <c r="J73" s="47">
        <v>22</v>
      </c>
      <c r="K73" s="47">
        <f t="shared" si="48"/>
        <v>0</v>
      </c>
      <c r="L73" s="47">
        <f t="shared" si="49"/>
        <v>0</v>
      </c>
      <c r="M73" s="47">
        <f t="shared" si="50"/>
        <v>0</v>
      </c>
      <c r="N73" s="47">
        <f t="shared" si="51"/>
        <v>0</v>
      </c>
      <c r="O73" s="50" t="str">
        <f>IFERROR(+$N73/$J$410,"")</f>
        <v/>
      </c>
      <c r="Q73" s="13"/>
      <c r="R73" s="36"/>
      <c r="S73" s="37"/>
    </row>
    <row r="74" spans="2:19" s="51" customFormat="1" ht="60" customHeight="1">
      <c r="B74" s="88" t="s">
        <v>212</v>
      </c>
      <c r="C74" s="86" t="s">
        <v>126</v>
      </c>
      <c r="D74" s="87" t="s">
        <v>6</v>
      </c>
      <c r="E74" s="179"/>
      <c r="F74" s="179"/>
      <c r="G74" s="179"/>
      <c r="H74" s="48">
        <f>ROUND(+E74+F74+G74,2)</f>
        <v>0</v>
      </c>
      <c r="I74" s="49"/>
      <c r="J74" s="47">
        <v>155</v>
      </c>
      <c r="K74" s="47">
        <f t="shared" si="48"/>
        <v>0</v>
      </c>
      <c r="L74" s="47">
        <f t="shared" si="49"/>
        <v>0</v>
      </c>
      <c r="M74" s="47">
        <f t="shared" si="50"/>
        <v>0</v>
      </c>
      <c r="N74" s="47">
        <f t="shared" si="51"/>
        <v>0</v>
      </c>
      <c r="O74" s="50" t="str">
        <f>IFERROR(+$N74/$J$410,"")</f>
        <v/>
      </c>
      <c r="Q74" s="13"/>
      <c r="R74" s="36"/>
      <c r="S74" s="37"/>
    </row>
    <row r="75" spans="2:19" s="51" customFormat="1" ht="60" customHeight="1">
      <c r="B75" s="88" t="s">
        <v>213</v>
      </c>
      <c r="C75" s="86" t="s">
        <v>217</v>
      </c>
      <c r="D75" s="87" t="s">
        <v>6</v>
      </c>
      <c r="E75" s="179"/>
      <c r="F75" s="179"/>
      <c r="G75" s="179"/>
      <c r="H75" s="48">
        <f>ROUND(+E75+F75+G75,2)</f>
        <v>0</v>
      </c>
      <c r="I75" s="49"/>
      <c r="J75" s="47">
        <v>40</v>
      </c>
      <c r="K75" s="47">
        <f t="shared" si="48"/>
        <v>0</v>
      </c>
      <c r="L75" s="47">
        <f t="shared" si="49"/>
        <v>0</v>
      </c>
      <c r="M75" s="47">
        <f t="shared" si="50"/>
        <v>0</v>
      </c>
      <c r="N75" s="47">
        <f t="shared" si="51"/>
        <v>0</v>
      </c>
      <c r="O75" s="50" t="str">
        <f>IFERROR(+$N75/$J$410,"")</f>
        <v/>
      </c>
      <c r="Q75" s="13"/>
      <c r="R75" s="36"/>
      <c r="S75" s="37"/>
    </row>
    <row r="76" spans="2:19" s="51" customFormat="1" ht="60" customHeight="1">
      <c r="B76" s="88" t="s">
        <v>214</v>
      </c>
      <c r="C76" s="86" t="s">
        <v>218</v>
      </c>
      <c r="D76" s="87" t="s">
        <v>5</v>
      </c>
      <c r="E76" s="179"/>
      <c r="F76" s="179"/>
      <c r="G76" s="179"/>
      <c r="H76" s="48">
        <f>ROUND(+E76+F76+G76,2)</f>
        <v>0</v>
      </c>
      <c r="I76" s="49"/>
      <c r="J76" s="47">
        <v>440.47</v>
      </c>
      <c r="K76" s="47">
        <f t="shared" si="48"/>
        <v>0</v>
      </c>
      <c r="L76" s="47">
        <f t="shared" si="49"/>
        <v>0</v>
      </c>
      <c r="M76" s="47">
        <f t="shared" si="50"/>
        <v>0</v>
      </c>
      <c r="N76" s="47">
        <f t="shared" si="51"/>
        <v>0</v>
      </c>
      <c r="O76" s="50" t="str">
        <f>IFERROR(+$N76/$J$410,"")</f>
        <v/>
      </c>
      <c r="Q76" s="13"/>
      <c r="R76" s="36"/>
      <c r="S76" s="37"/>
    </row>
    <row r="77" spans="2:19" ht="39.950000000000003" customHeight="1">
      <c r="B77" s="75" t="s">
        <v>223</v>
      </c>
      <c r="C77" s="76" t="s">
        <v>222</v>
      </c>
      <c r="D77" s="77"/>
      <c r="E77" s="186"/>
      <c r="F77" s="186"/>
      <c r="G77" s="187"/>
      <c r="H77" s="78"/>
      <c r="I77" s="32"/>
      <c r="J77" s="79"/>
      <c r="K77" s="79"/>
      <c r="L77" s="79"/>
      <c r="M77" s="79"/>
      <c r="N77" s="79">
        <f>SUBTOTAL(9,N78:N82)</f>
        <v>0</v>
      </c>
      <c r="O77" s="80">
        <f>SUBTOTAL(9,O78:O82)</f>
        <v>0</v>
      </c>
      <c r="R77" s="36"/>
      <c r="S77" s="37"/>
    </row>
    <row r="78" spans="2:19" s="51" customFormat="1" ht="99.95" customHeight="1">
      <c r="B78" s="88" t="s">
        <v>224</v>
      </c>
      <c r="C78" s="86" t="s">
        <v>219</v>
      </c>
      <c r="D78" s="87" t="s">
        <v>4</v>
      </c>
      <c r="E78" s="179"/>
      <c r="F78" s="179"/>
      <c r="G78" s="179"/>
      <c r="H78" s="48">
        <f>ROUND(+E78+F78+G78,2)</f>
        <v>0</v>
      </c>
      <c r="I78" s="49"/>
      <c r="J78" s="47">
        <v>10</v>
      </c>
      <c r="K78" s="47">
        <f t="shared" ref="K78:K82" si="52">ROUND($J78*E78,2)</f>
        <v>0</v>
      </c>
      <c r="L78" s="47">
        <f t="shared" ref="L78:L82" si="53">ROUND($J78*F78,2)</f>
        <v>0</v>
      </c>
      <c r="M78" s="47">
        <f t="shared" ref="M78:M82" si="54">ROUND($J78*G78,2)</f>
        <v>0</v>
      </c>
      <c r="N78" s="47">
        <f t="shared" ref="N78:N82" si="55">ROUND($J78*H78,2)</f>
        <v>0</v>
      </c>
      <c r="O78" s="50" t="str">
        <f>IFERROR(+$N78/$J$410,"")</f>
        <v/>
      </c>
      <c r="Q78" s="13"/>
      <c r="R78" s="36"/>
      <c r="S78" s="37"/>
    </row>
    <row r="79" spans="2:19" s="51" customFormat="1" ht="120" customHeight="1">
      <c r="B79" s="88" t="s">
        <v>225</v>
      </c>
      <c r="C79" s="86" t="s">
        <v>220</v>
      </c>
      <c r="D79" s="87" t="s">
        <v>4</v>
      </c>
      <c r="E79" s="179"/>
      <c r="F79" s="179"/>
      <c r="G79" s="179"/>
      <c r="H79" s="48">
        <f>ROUND(+E79+F79+G79,2)</f>
        <v>0</v>
      </c>
      <c r="I79" s="49"/>
      <c r="J79" s="47">
        <v>9.6</v>
      </c>
      <c r="K79" s="47">
        <f t="shared" si="52"/>
        <v>0</v>
      </c>
      <c r="L79" s="47">
        <f t="shared" si="53"/>
        <v>0</v>
      </c>
      <c r="M79" s="47">
        <f t="shared" si="54"/>
        <v>0</v>
      </c>
      <c r="N79" s="47">
        <f t="shared" si="55"/>
        <v>0</v>
      </c>
      <c r="O79" s="50" t="str">
        <f>IFERROR(+$N79/$J$410,"")</f>
        <v/>
      </c>
      <c r="Q79" s="13"/>
      <c r="R79" s="36"/>
      <c r="S79" s="37"/>
    </row>
    <row r="80" spans="2:19" s="51" customFormat="1" ht="60" customHeight="1">
      <c r="B80" s="88" t="s">
        <v>665</v>
      </c>
      <c r="C80" s="86" t="s">
        <v>663</v>
      </c>
      <c r="D80" s="87" t="s">
        <v>5</v>
      </c>
      <c r="E80" s="179"/>
      <c r="F80" s="179"/>
      <c r="G80" s="179"/>
      <c r="H80" s="48">
        <f>ROUND(+E80+F80+G80,2)</f>
        <v>0</v>
      </c>
      <c r="I80" s="49"/>
      <c r="J80" s="47">
        <v>45</v>
      </c>
      <c r="K80" s="47">
        <f t="shared" ref="K80" si="56">ROUND($J80*E80,2)</f>
        <v>0</v>
      </c>
      <c r="L80" s="47">
        <f t="shared" ref="L80" si="57">ROUND($J80*F80,2)</f>
        <v>0</v>
      </c>
      <c r="M80" s="47">
        <f t="shared" ref="M80" si="58">ROUND($J80*G80,2)</f>
        <v>0</v>
      </c>
      <c r="N80" s="47">
        <f t="shared" ref="N80" si="59">ROUND($J80*H80,2)</f>
        <v>0</v>
      </c>
      <c r="O80" s="50" t="str">
        <f>IFERROR(+$N80/$J$410,"")</f>
        <v/>
      </c>
      <c r="Q80" s="13"/>
      <c r="R80" s="36"/>
      <c r="S80" s="37"/>
    </row>
    <row r="81" spans="2:19" s="51" customFormat="1" ht="60" customHeight="1">
      <c r="B81" s="88" t="s">
        <v>666</v>
      </c>
      <c r="C81" s="86" t="s">
        <v>667</v>
      </c>
      <c r="D81" s="87" t="s">
        <v>5</v>
      </c>
      <c r="E81" s="179"/>
      <c r="F81" s="179"/>
      <c r="G81" s="179"/>
      <c r="H81" s="48">
        <f>ROUND(+E81+F81+G81,2)</f>
        <v>0</v>
      </c>
      <c r="I81" s="49"/>
      <c r="J81" s="47">
        <v>86.08</v>
      </c>
      <c r="K81" s="47">
        <f t="shared" si="52"/>
        <v>0</v>
      </c>
      <c r="L81" s="47">
        <f t="shared" si="53"/>
        <v>0</v>
      </c>
      <c r="M81" s="47">
        <f t="shared" si="54"/>
        <v>0</v>
      </c>
      <c r="N81" s="47">
        <f t="shared" si="55"/>
        <v>0</v>
      </c>
      <c r="O81" s="50" t="str">
        <f>IFERROR(+$N81/$J$410,"")</f>
        <v/>
      </c>
      <c r="Q81" s="13"/>
      <c r="R81" s="36"/>
      <c r="S81" s="37"/>
    </row>
    <row r="82" spans="2:19" s="51" customFormat="1" ht="60" customHeight="1">
      <c r="B82" s="88" t="s">
        <v>226</v>
      </c>
      <c r="C82" s="86" t="s">
        <v>221</v>
      </c>
      <c r="D82" s="87" t="s">
        <v>3</v>
      </c>
      <c r="E82" s="179"/>
      <c r="F82" s="179"/>
      <c r="G82" s="179"/>
      <c r="H82" s="48">
        <f>ROUND(+E82+F82+G82,2)</f>
        <v>0</v>
      </c>
      <c r="I82" s="49"/>
      <c r="J82" s="47">
        <v>1.3</v>
      </c>
      <c r="K82" s="47">
        <f t="shared" si="52"/>
        <v>0</v>
      </c>
      <c r="L82" s="47">
        <f t="shared" si="53"/>
        <v>0</v>
      </c>
      <c r="M82" s="47">
        <f t="shared" si="54"/>
        <v>0</v>
      </c>
      <c r="N82" s="47">
        <f t="shared" si="55"/>
        <v>0</v>
      </c>
      <c r="O82" s="50" t="str">
        <f>IFERROR(+$N82/$J$410,"")</f>
        <v/>
      </c>
      <c r="Q82" s="13"/>
      <c r="R82" s="36"/>
      <c r="S82" s="37"/>
    </row>
    <row r="83" spans="2:19" ht="39.950000000000003" customHeight="1">
      <c r="B83" s="75" t="s">
        <v>227</v>
      </c>
      <c r="C83" s="76" t="s">
        <v>228</v>
      </c>
      <c r="D83" s="77"/>
      <c r="E83" s="186"/>
      <c r="F83" s="186"/>
      <c r="G83" s="187"/>
      <c r="H83" s="78"/>
      <c r="I83" s="32"/>
      <c r="J83" s="79"/>
      <c r="K83" s="79"/>
      <c r="L83" s="79"/>
      <c r="M83" s="79"/>
      <c r="N83" s="79">
        <f>SUBTOTAL(9,N84:N89)</f>
        <v>0</v>
      </c>
      <c r="O83" s="80">
        <f>SUBTOTAL(9,O84:O89)</f>
        <v>0</v>
      </c>
      <c r="R83" s="36"/>
      <c r="S83" s="37"/>
    </row>
    <row r="84" spans="2:19" s="51" customFormat="1" ht="99.95" customHeight="1">
      <c r="B84" s="88" t="s">
        <v>229</v>
      </c>
      <c r="C84" s="86" t="s">
        <v>219</v>
      </c>
      <c r="D84" s="87" t="s">
        <v>4</v>
      </c>
      <c r="E84" s="179"/>
      <c r="F84" s="179"/>
      <c r="G84" s="179"/>
      <c r="H84" s="48">
        <f>ROUND(+E84+F84+G84,2)</f>
        <v>0</v>
      </c>
      <c r="I84" s="49"/>
      <c r="J84" s="47">
        <v>102.35</v>
      </c>
      <c r="K84" s="47">
        <f t="shared" ref="K84:N88" si="60">ROUND($J84*E84,2)</f>
        <v>0</v>
      </c>
      <c r="L84" s="47">
        <f t="shared" si="60"/>
        <v>0</v>
      </c>
      <c r="M84" s="47">
        <f t="shared" si="60"/>
        <v>0</v>
      </c>
      <c r="N84" s="47">
        <f t="shared" si="60"/>
        <v>0</v>
      </c>
      <c r="O84" s="50" t="str">
        <f>IFERROR(+$N84/$J$410,"")</f>
        <v/>
      </c>
      <c r="Q84" s="13"/>
      <c r="R84" s="36"/>
      <c r="S84" s="37"/>
    </row>
    <row r="85" spans="2:19" s="51" customFormat="1" ht="99.95" customHeight="1">
      <c r="B85" s="88" t="s">
        <v>230</v>
      </c>
      <c r="C85" s="86" t="s">
        <v>232</v>
      </c>
      <c r="D85" s="87" t="s">
        <v>4</v>
      </c>
      <c r="E85" s="179"/>
      <c r="F85" s="179"/>
      <c r="G85" s="179"/>
      <c r="H85" s="48">
        <f>ROUND(+E85+F85+G85,2)</f>
        <v>0</v>
      </c>
      <c r="I85" s="49"/>
      <c r="J85" s="47">
        <v>20.6</v>
      </c>
      <c r="K85" s="47">
        <f t="shared" ref="K85:K87" si="61">ROUND($J85*E85,2)</f>
        <v>0</v>
      </c>
      <c r="L85" s="47">
        <f t="shared" ref="L85:L87" si="62">ROUND($J85*F85,2)</f>
        <v>0</v>
      </c>
      <c r="M85" s="47">
        <f t="shared" ref="M85:M87" si="63">ROUND($J85*G85,2)</f>
        <v>0</v>
      </c>
      <c r="N85" s="47">
        <f t="shared" ref="N85:N87" si="64">ROUND($J85*H85,2)</f>
        <v>0</v>
      </c>
      <c r="O85" s="50" t="str">
        <f>IFERROR(+$N85/$J$410,"")</f>
        <v/>
      </c>
      <c r="Q85" s="13"/>
      <c r="R85" s="36"/>
      <c r="S85" s="37"/>
    </row>
    <row r="86" spans="2:19" s="51" customFormat="1" ht="60" customHeight="1">
      <c r="B86" s="88" t="s">
        <v>668</v>
      </c>
      <c r="C86" s="86" t="s">
        <v>662</v>
      </c>
      <c r="D86" s="87" t="s">
        <v>5</v>
      </c>
      <c r="E86" s="179"/>
      <c r="F86" s="179"/>
      <c r="G86" s="179"/>
      <c r="H86" s="48">
        <f>ROUND(+E86+F86+G86,2)</f>
        <v>0</v>
      </c>
      <c r="I86" s="49"/>
      <c r="J86" s="47">
        <v>75</v>
      </c>
      <c r="K86" s="47">
        <f t="shared" ref="K86" si="65">ROUND($J86*E86,2)</f>
        <v>0</v>
      </c>
      <c r="L86" s="47">
        <f t="shared" ref="L86" si="66">ROUND($J86*F86,2)</f>
        <v>0</v>
      </c>
      <c r="M86" s="47">
        <f t="shared" ref="M86" si="67">ROUND($J86*G86,2)</f>
        <v>0</v>
      </c>
      <c r="N86" s="47">
        <f t="shared" ref="N86" si="68">ROUND($J86*H86,2)</f>
        <v>0</v>
      </c>
      <c r="O86" s="50" t="str">
        <f>IFERROR(+$N86/$J$410,"")</f>
        <v/>
      </c>
      <c r="Q86" s="13"/>
      <c r="R86" s="36"/>
      <c r="S86" s="37"/>
    </row>
    <row r="87" spans="2:19" s="51" customFormat="1" ht="60" customHeight="1">
      <c r="B87" s="88" t="s">
        <v>669</v>
      </c>
      <c r="C87" s="86" t="s">
        <v>663</v>
      </c>
      <c r="D87" s="87" t="s">
        <v>5</v>
      </c>
      <c r="E87" s="179"/>
      <c r="F87" s="179"/>
      <c r="G87" s="179"/>
      <c r="H87" s="48">
        <f>ROUND(+E87+F87+G87,2)</f>
        <v>0</v>
      </c>
      <c r="I87" s="49"/>
      <c r="J87" s="47">
        <v>2071.04</v>
      </c>
      <c r="K87" s="47">
        <f t="shared" si="61"/>
        <v>0</v>
      </c>
      <c r="L87" s="47">
        <f t="shared" si="62"/>
        <v>0</v>
      </c>
      <c r="M87" s="47">
        <f t="shared" si="63"/>
        <v>0</v>
      </c>
      <c r="N87" s="47">
        <f t="shared" si="64"/>
        <v>0</v>
      </c>
      <c r="O87" s="50" t="str">
        <f>IFERROR(+$N87/$J$410,"")</f>
        <v/>
      </c>
      <c r="Q87" s="13"/>
      <c r="R87" s="36"/>
      <c r="S87" s="37"/>
    </row>
    <row r="88" spans="2:19" s="51" customFormat="1" ht="60" customHeight="1">
      <c r="B88" s="88" t="s">
        <v>670</v>
      </c>
      <c r="C88" s="86" t="s">
        <v>664</v>
      </c>
      <c r="D88" s="87" t="s">
        <v>5</v>
      </c>
      <c r="E88" s="179"/>
      <c r="F88" s="179"/>
      <c r="G88" s="179"/>
      <c r="H88" s="48">
        <f>ROUND(+E88+F88+G88,2)</f>
        <v>0</v>
      </c>
      <c r="I88" s="49"/>
      <c r="J88" s="47">
        <v>664.72</v>
      </c>
      <c r="K88" s="47">
        <f t="shared" si="60"/>
        <v>0</v>
      </c>
      <c r="L88" s="47">
        <f t="shared" si="60"/>
        <v>0</v>
      </c>
      <c r="M88" s="47">
        <f t="shared" si="60"/>
        <v>0</v>
      </c>
      <c r="N88" s="47">
        <f t="shared" si="60"/>
        <v>0</v>
      </c>
      <c r="O88" s="50" t="str">
        <f>IFERROR(+$N88/$J$410,"")</f>
        <v/>
      </c>
      <c r="Q88" s="13"/>
      <c r="R88" s="36"/>
      <c r="S88" s="37"/>
    </row>
    <row r="89" spans="2:19" s="51" customFormat="1" ht="60" customHeight="1">
      <c r="B89" s="88" t="s">
        <v>231</v>
      </c>
      <c r="C89" s="86" t="s">
        <v>221</v>
      </c>
      <c r="D89" s="87" t="s">
        <v>3</v>
      </c>
      <c r="E89" s="179"/>
      <c r="F89" s="179"/>
      <c r="G89" s="179"/>
      <c r="H89" s="48">
        <f>ROUND(+E89+F89+G89,2)</f>
        <v>0</v>
      </c>
      <c r="I89" s="49"/>
      <c r="J89" s="47">
        <v>16.38</v>
      </c>
      <c r="K89" s="47">
        <f t="shared" ref="K89" si="69">ROUND($J89*E89,2)</f>
        <v>0</v>
      </c>
      <c r="L89" s="47">
        <f t="shared" ref="L89" si="70">ROUND($J89*F89,2)</f>
        <v>0</v>
      </c>
      <c r="M89" s="47">
        <f t="shared" ref="M89" si="71">ROUND($J89*G89,2)</f>
        <v>0</v>
      </c>
      <c r="N89" s="47">
        <f t="shared" ref="N89" si="72">ROUND($J89*H89,2)</f>
        <v>0</v>
      </c>
      <c r="O89" s="50" t="str">
        <f>IFERROR(+$N89/$J$410,"")</f>
        <v/>
      </c>
      <c r="Q89" s="13"/>
      <c r="R89" s="36"/>
      <c r="S89" s="37"/>
    </row>
    <row r="90" spans="2:19" s="24" customFormat="1" ht="20.100000000000001" customHeight="1">
      <c r="B90" s="53">
        <v>7</v>
      </c>
      <c r="C90" s="54" t="s">
        <v>23</v>
      </c>
      <c r="D90" s="55"/>
      <c r="E90" s="180"/>
      <c r="F90" s="180"/>
      <c r="G90" s="181"/>
      <c r="H90" s="56"/>
      <c r="I90" s="32"/>
      <c r="J90" s="57"/>
      <c r="K90" s="57"/>
      <c r="L90" s="57"/>
      <c r="M90" s="57"/>
      <c r="N90" s="57">
        <f>SUBTOTAL(9,N92:N102)</f>
        <v>0</v>
      </c>
      <c r="O90" s="58">
        <f>SUBTOTAL(9,O92:O102)</f>
        <v>0</v>
      </c>
      <c r="Q90" s="35"/>
      <c r="R90" s="36"/>
      <c r="S90" s="37"/>
    </row>
    <row r="91" spans="2:19" s="24" customFormat="1" ht="20.100000000000001" customHeight="1">
      <c r="B91" s="38"/>
      <c r="C91" s="39"/>
      <c r="D91" s="40"/>
      <c r="E91" s="177"/>
      <c r="F91" s="177"/>
      <c r="G91" s="178"/>
      <c r="H91" s="59"/>
      <c r="I91" s="32"/>
      <c r="J91" s="60"/>
      <c r="K91" s="60"/>
      <c r="L91" s="60"/>
      <c r="M91" s="60"/>
      <c r="N91" s="60"/>
      <c r="O91" s="43"/>
      <c r="Q91" s="35"/>
      <c r="R91" s="36"/>
      <c r="S91" s="37"/>
    </row>
    <row r="92" spans="2:19" s="24" customFormat="1" ht="20.100000000000001" customHeight="1">
      <c r="B92" s="173" t="s">
        <v>36</v>
      </c>
      <c r="C92" s="174" t="s">
        <v>117</v>
      </c>
      <c r="D92" s="91"/>
      <c r="E92" s="182"/>
      <c r="F92" s="182"/>
      <c r="G92" s="183"/>
      <c r="H92" s="64"/>
      <c r="I92" s="32"/>
      <c r="J92" s="92"/>
      <c r="K92" s="92"/>
      <c r="L92" s="92"/>
      <c r="M92" s="92"/>
      <c r="N92" s="92">
        <f>SUBTOTAL(9,N94:N98)</f>
        <v>0</v>
      </c>
      <c r="O92" s="67">
        <f>SUBTOTAL(9,O94:O98)</f>
        <v>0</v>
      </c>
      <c r="Q92" s="35"/>
      <c r="R92" s="36"/>
      <c r="S92" s="37"/>
    </row>
    <row r="93" spans="2:19" s="24" customFormat="1" ht="20.100000000000001" customHeight="1">
      <c r="B93" s="93"/>
      <c r="C93" s="94"/>
      <c r="D93" s="95"/>
      <c r="E93" s="184"/>
      <c r="F93" s="184"/>
      <c r="G93" s="185"/>
      <c r="H93" s="71"/>
      <c r="I93" s="32"/>
      <c r="J93" s="96"/>
      <c r="K93" s="96"/>
      <c r="L93" s="96"/>
      <c r="M93" s="96"/>
      <c r="N93" s="96"/>
      <c r="O93" s="74"/>
      <c r="Q93" s="35"/>
      <c r="R93" s="36"/>
      <c r="S93" s="37"/>
    </row>
    <row r="94" spans="2:19" s="51" customFormat="1" ht="80.099999999999994" customHeight="1">
      <c r="B94" s="88" t="s">
        <v>37</v>
      </c>
      <c r="C94" s="97" t="s">
        <v>118</v>
      </c>
      <c r="D94" s="98" t="s">
        <v>4</v>
      </c>
      <c r="E94" s="179"/>
      <c r="F94" s="179"/>
      <c r="G94" s="179"/>
      <c r="H94" s="48">
        <f t="shared" ref="H94:H98" si="73">ROUND(+E94+F94+G94,2)</f>
        <v>0</v>
      </c>
      <c r="I94" s="49"/>
      <c r="J94" s="47">
        <v>157.76</v>
      </c>
      <c r="K94" s="47">
        <f t="shared" ref="K94:K98" si="74">ROUND($J94*E94,2)</f>
        <v>0</v>
      </c>
      <c r="L94" s="47">
        <f t="shared" ref="L94:L98" si="75">ROUND($J94*F94,2)</f>
        <v>0</v>
      </c>
      <c r="M94" s="47">
        <f t="shared" ref="M94:M98" si="76">ROUND($J94*G94,2)</f>
        <v>0</v>
      </c>
      <c r="N94" s="47">
        <f t="shared" ref="N94:N98" si="77">ROUND($J94*H94,2)</f>
        <v>0</v>
      </c>
      <c r="O94" s="50" t="str">
        <f>IFERROR(+$N94/$J$410,"")</f>
        <v/>
      </c>
      <c r="Q94" s="13"/>
      <c r="R94" s="36"/>
      <c r="S94" s="37"/>
    </row>
    <row r="95" spans="2:19" s="51" customFormat="1" ht="60" customHeight="1">
      <c r="B95" s="88" t="s">
        <v>42</v>
      </c>
      <c r="C95" s="97" t="s">
        <v>119</v>
      </c>
      <c r="D95" s="98" t="s">
        <v>3</v>
      </c>
      <c r="E95" s="179"/>
      <c r="F95" s="179"/>
      <c r="G95" s="179"/>
      <c r="H95" s="48">
        <f t="shared" si="73"/>
        <v>0</v>
      </c>
      <c r="I95" s="49"/>
      <c r="J95" s="47">
        <v>1.58</v>
      </c>
      <c r="K95" s="47">
        <f t="shared" si="74"/>
        <v>0</v>
      </c>
      <c r="L95" s="47">
        <f t="shared" si="75"/>
        <v>0</v>
      </c>
      <c r="M95" s="47">
        <f t="shared" si="76"/>
        <v>0</v>
      </c>
      <c r="N95" s="47">
        <f t="shared" si="77"/>
        <v>0</v>
      </c>
      <c r="O95" s="50" t="str">
        <f>IFERROR(+$N95/$J$410,"")</f>
        <v/>
      </c>
      <c r="Q95" s="13"/>
      <c r="R95" s="36"/>
      <c r="S95" s="37"/>
    </row>
    <row r="96" spans="2:19" s="51" customFormat="1" ht="60" customHeight="1">
      <c r="B96" s="88" t="s">
        <v>132</v>
      </c>
      <c r="C96" s="97" t="s">
        <v>663</v>
      </c>
      <c r="D96" s="98" t="s">
        <v>5</v>
      </c>
      <c r="E96" s="179"/>
      <c r="F96" s="179"/>
      <c r="G96" s="179"/>
      <c r="H96" s="48">
        <f t="shared" si="73"/>
        <v>0</v>
      </c>
      <c r="I96" s="49"/>
      <c r="J96" s="47">
        <v>1061.8399999999999</v>
      </c>
      <c r="K96" s="47">
        <f t="shared" si="74"/>
        <v>0</v>
      </c>
      <c r="L96" s="47">
        <f t="shared" si="75"/>
        <v>0</v>
      </c>
      <c r="M96" s="47">
        <f t="shared" si="76"/>
        <v>0</v>
      </c>
      <c r="N96" s="47">
        <f t="shared" si="77"/>
        <v>0</v>
      </c>
      <c r="O96" s="50" t="str">
        <f>IFERROR(+$N96/$J$410,"")</f>
        <v/>
      </c>
      <c r="Q96" s="13"/>
      <c r="R96" s="36"/>
      <c r="S96" s="37"/>
    </row>
    <row r="97" spans="2:19" s="51" customFormat="1" ht="39.950000000000003" customHeight="1">
      <c r="B97" s="88" t="s">
        <v>133</v>
      </c>
      <c r="C97" s="97" t="s">
        <v>120</v>
      </c>
      <c r="D97" s="98" t="s">
        <v>3</v>
      </c>
      <c r="E97" s="179"/>
      <c r="F97" s="179"/>
      <c r="G97" s="179"/>
      <c r="H97" s="48">
        <f t="shared" si="73"/>
        <v>0</v>
      </c>
      <c r="I97" s="49"/>
      <c r="J97" s="47">
        <v>11.23</v>
      </c>
      <c r="K97" s="47">
        <f t="shared" si="74"/>
        <v>0</v>
      </c>
      <c r="L97" s="47">
        <f t="shared" si="75"/>
        <v>0</v>
      </c>
      <c r="M97" s="47">
        <f t="shared" si="76"/>
        <v>0</v>
      </c>
      <c r="N97" s="47">
        <f t="shared" si="77"/>
        <v>0</v>
      </c>
      <c r="O97" s="50" t="str">
        <f>IFERROR(+$N97/$J$410,"")</f>
        <v/>
      </c>
      <c r="Q97" s="13"/>
      <c r="R97" s="36"/>
      <c r="S97" s="37"/>
    </row>
    <row r="98" spans="2:19" s="51" customFormat="1" ht="39.950000000000003" customHeight="1">
      <c r="B98" s="88" t="s">
        <v>233</v>
      </c>
      <c r="C98" s="97" t="s">
        <v>234</v>
      </c>
      <c r="D98" s="98" t="s">
        <v>3</v>
      </c>
      <c r="E98" s="179"/>
      <c r="F98" s="179"/>
      <c r="G98" s="179"/>
      <c r="H98" s="48">
        <f t="shared" si="73"/>
        <v>0</v>
      </c>
      <c r="I98" s="49"/>
      <c r="J98" s="47">
        <v>107.71</v>
      </c>
      <c r="K98" s="47">
        <f t="shared" si="74"/>
        <v>0</v>
      </c>
      <c r="L98" s="47">
        <f t="shared" si="75"/>
        <v>0</v>
      </c>
      <c r="M98" s="47">
        <f t="shared" si="76"/>
        <v>0</v>
      </c>
      <c r="N98" s="47">
        <f t="shared" si="77"/>
        <v>0</v>
      </c>
      <c r="O98" s="50" t="str">
        <f>IFERROR(+$N98/$J$410,"")</f>
        <v/>
      </c>
      <c r="Q98" s="13"/>
      <c r="R98" s="36"/>
      <c r="S98" s="37"/>
    </row>
    <row r="99" spans="2:19" s="24" customFormat="1" ht="20.100000000000001" customHeight="1">
      <c r="B99" s="173" t="s">
        <v>236</v>
      </c>
      <c r="C99" s="174" t="s">
        <v>235</v>
      </c>
      <c r="D99" s="91"/>
      <c r="E99" s="182"/>
      <c r="F99" s="182"/>
      <c r="G99" s="183"/>
      <c r="H99" s="64"/>
      <c r="I99" s="32"/>
      <c r="J99" s="92"/>
      <c r="K99" s="92"/>
      <c r="L99" s="92"/>
      <c r="M99" s="92"/>
      <c r="N99" s="92">
        <f>SUBTOTAL(9,N101:N102)</f>
        <v>0</v>
      </c>
      <c r="O99" s="67">
        <f>SUBTOTAL(9,O101:O102)</f>
        <v>0</v>
      </c>
      <c r="Q99" s="35"/>
      <c r="R99" s="36"/>
      <c r="S99" s="37"/>
    </row>
    <row r="100" spans="2:19" s="24" customFormat="1" ht="20.100000000000001" customHeight="1">
      <c r="B100" s="93"/>
      <c r="C100" s="94"/>
      <c r="D100" s="95"/>
      <c r="E100" s="184"/>
      <c r="F100" s="184"/>
      <c r="G100" s="185"/>
      <c r="H100" s="71"/>
      <c r="I100" s="32"/>
      <c r="J100" s="96"/>
      <c r="K100" s="96"/>
      <c r="L100" s="96"/>
      <c r="M100" s="96"/>
      <c r="N100" s="96"/>
      <c r="O100" s="74"/>
      <c r="Q100" s="35"/>
      <c r="R100" s="36"/>
      <c r="S100" s="37"/>
    </row>
    <row r="101" spans="2:19" s="51" customFormat="1" ht="99.95" customHeight="1">
      <c r="B101" s="88" t="s">
        <v>237</v>
      </c>
      <c r="C101" s="97" t="s">
        <v>239</v>
      </c>
      <c r="D101" s="98" t="s">
        <v>4</v>
      </c>
      <c r="E101" s="179"/>
      <c r="F101" s="179"/>
      <c r="G101" s="179"/>
      <c r="H101" s="48">
        <f t="shared" ref="H101:H102" si="78">ROUND(+E101+F101+G101,2)</f>
        <v>0</v>
      </c>
      <c r="I101" s="49"/>
      <c r="J101" s="47">
        <v>84.46</v>
      </c>
      <c r="K101" s="47">
        <f t="shared" ref="K101:N102" si="79">ROUND($J101*E101,2)</f>
        <v>0</v>
      </c>
      <c r="L101" s="47">
        <f t="shared" si="79"/>
        <v>0</v>
      </c>
      <c r="M101" s="47">
        <f t="shared" si="79"/>
        <v>0</v>
      </c>
      <c r="N101" s="47">
        <f t="shared" si="79"/>
        <v>0</v>
      </c>
      <c r="O101" s="50" t="str">
        <f>IFERROR(+$N101/$J$410,"")</f>
        <v/>
      </c>
      <c r="Q101" s="13"/>
      <c r="R101" s="36"/>
      <c r="S101" s="37"/>
    </row>
    <row r="102" spans="2:19" s="51" customFormat="1" ht="99.95" customHeight="1">
      <c r="B102" s="88" t="s">
        <v>238</v>
      </c>
      <c r="C102" s="97" t="s">
        <v>240</v>
      </c>
      <c r="D102" s="98" t="s">
        <v>4</v>
      </c>
      <c r="E102" s="179"/>
      <c r="F102" s="179"/>
      <c r="G102" s="179"/>
      <c r="H102" s="48">
        <f t="shared" si="78"/>
        <v>0</v>
      </c>
      <c r="I102" s="49"/>
      <c r="J102" s="47">
        <v>33.630000000000003</v>
      </c>
      <c r="K102" s="47">
        <f t="shared" si="79"/>
        <v>0</v>
      </c>
      <c r="L102" s="47">
        <f t="shared" si="79"/>
        <v>0</v>
      </c>
      <c r="M102" s="47">
        <f t="shared" si="79"/>
        <v>0</v>
      </c>
      <c r="N102" s="47">
        <f t="shared" si="79"/>
        <v>0</v>
      </c>
      <c r="O102" s="50" t="str">
        <f>IFERROR(+$N102/$J$410,"")</f>
        <v/>
      </c>
      <c r="Q102" s="13"/>
      <c r="R102" s="36"/>
      <c r="S102" s="37"/>
    </row>
    <row r="103" spans="2:19" s="24" customFormat="1" ht="20.100000000000001" customHeight="1">
      <c r="B103" s="53">
        <v>8</v>
      </c>
      <c r="C103" s="54" t="s">
        <v>7</v>
      </c>
      <c r="D103" s="55"/>
      <c r="E103" s="180"/>
      <c r="F103" s="180"/>
      <c r="G103" s="181"/>
      <c r="H103" s="56"/>
      <c r="I103" s="32"/>
      <c r="J103" s="57"/>
      <c r="K103" s="57"/>
      <c r="L103" s="57"/>
      <c r="M103" s="57"/>
      <c r="N103" s="57">
        <f>SUBTOTAL(9,N105:N116)</f>
        <v>0</v>
      </c>
      <c r="O103" s="58">
        <f>SUBTOTAL(9,O105:O116)</f>
        <v>0</v>
      </c>
      <c r="Q103" s="35"/>
      <c r="R103" s="36"/>
      <c r="S103" s="37"/>
    </row>
    <row r="104" spans="2:19" s="24" customFormat="1" ht="20.100000000000001" customHeight="1">
      <c r="B104" s="38"/>
      <c r="C104" s="39"/>
      <c r="D104" s="40"/>
      <c r="E104" s="177"/>
      <c r="F104" s="177"/>
      <c r="G104" s="178"/>
      <c r="H104" s="59"/>
      <c r="I104" s="32"/>
      <c r="J104" s="60"/>
      <c r="K104" s="60"/>
      <c r="L104" s="60"/>
      <c r="M104" s="60"/>
      <c r="N104" s="60"/>
      <c r="O104" s="43"/>
      <c r="Q104" s="35"/>
      <c r="R104" s="36"/>
      <c r="S104" s="37"/>
    </row>
    <row r="105" spans="2:19" s="24" customFormat="1" ht="20.100000000000001" customHeight="1">
      <c r="B105" s="89" t="s">
        <v>43</v>
      </c>
      <c r="C105" s="90" t="s">
        <v>25</v>
      </c>
      <c r="D105" s="91"/>
      <c r="E105" s="182"/>
      <c r="F105" s="182"/>
      <c r="G105" s="183"/>
      <c r="H105" s="64"/>
      <c r="I105" s="32"/>
      <c r="J105" s="92"/>
      <c r="K105" s="92"/>
      <c r="L105" s="92"/>
      <c r="M105" s="92"/>
      <c r="N105" s="92">
        <f>SUBTOTAL(9,N107:N109)</f>
        <v>0</v>
      </c>
      <c r="O105" s="67">
        <f>SUBTOTAL(9,O107:O109)</f>
        <v>0</v>
      </c>
      <c r="Q105" s="35"/>
      <c r="R105" s="36"/>
      <c r="S105" s="37"/>
    </row>
    <row r="106" spans="2:19" s="24" customFormat="1" ht="20.100000000000001" customHeight="1">
      <c r="B106" s="93"/>
      <c r="C106" s="94"/>
      <c r="D106" s="95"/>
      <c r="E106" s="184"/>
      <c r="F106" s="184"/>
      <c r="G106" s="185"/>
      <c r="H106" s="71"/>
      <c r="I106" s="32"/>
      <c r="J106" s="96"/>
      <c r="K106" s="96"/>
      <c r="L106" s="96"/>
      <c r="M106" s="96"/>
      <c r="N106" s="96"/>
      <c r="O106" s="74"/>
      <c r="Q106" s="35"/>
      <c r="R106" s="36"/>
      <c r="S106" s="37"/>
    </row>
    <row r="107" spans="2:19" s="51" customFormat="1" ht="99.95" customHeight="1">
      <c r="B107" s="88" t="s">
        <v>134</v>
      </c>
      <c r="C107" s="99" t="s">
        <v>136</v>
      </c>
      <c r="D107" s="100" t="s">
        <v>8</v>
      </c>
      <c r="E107" s="179"/>
      <c r="F107" s="179"/>
      <c r="G107" s="188"/>
      <c r="H107" s="48">
        <f t="shared" ref="H107:H108" si="80">ROUND(+E107+F107+G107,2)</f>
        <v>0</v>
      </c>
      <c r="I107" s="81"/>
      <c r="J107" s="47">
        <v>1</v>
      </c>
      <c r="K107" s="47">
        <f t="shared" ref="K107:K108" si="81">ROUND($J107*E107,2)</f>
        <v>0</v>
      </c>
      <c r="L107" s="47">
        <f t="shared" ref="L107:L108" si="82">ROUND($J107*F107,2)</f>
        <v>0</v>
      </c>
      <c r="M107" s="47">
        <f t="shared" ref="M107:M108" si="83">ROUND($J107*G107,2)</f>
        <v>0</v>
      </c>
      <c r="N107" s="47">
        <f t="shared" ref="N107:N108" si="84">ROUND($J107*H107,2)</f>
        <v>0</v>
      </c>
      <c r="O107" s="50" t="str">
        <f>IFERROR(+$N107/$J$410,"")</f>
        <v/>
      </c>
      <c r="Q107" s="13"/>
      <c r="R107" s="36"/>
      <c r="S107" s="37"/>
    </row>
    <row r="108" spans="2:19" s="51" customFormat="1" ht="99.95" customHeight="1">
      <c r="B108" s="88" t="s">
        <v>135</v>
      </c>
      <c r="C108" s="99" t="s">
        <v>241</v>
      </c>
      <c r="D108" s="100" t="s">
        <v>8</v>
      </c>
      <c r="E108" s="179"/>
      <c r="F108" s="179"/>
      <c r="G108" s="188"/>
      <c r="H108" s="48">
        <f t="shared" si="80"/>
        <v>0</v>
      </c>
      <c r="I108" s="81"/>
      <c r="J108" s="47">
        <v>2</v>
      </c>
      <c r="K108" s="47">
        <f t="shared" si="81"/>
        <v>0</v>
      </c>
      <c r="L108" s="47">
        <f t="shared" si="82"/>
        <v>0</v>
      </c>
      <c r="M108" s="47">
        <f t="shared" si="83"/>
        <v>0</v>
      </c>
      <c r="N108" s="47">
        <f t="shared" si="84"/>
        <v>0</v>
      </c>
      <c r="O108" s="50" t="str">
        <f>IFERROR(+$N108/$J$410,"")</f>
        <v/>
      </c>
      <c r="Q108" s="13"/>
      <c r="R108" s="36"/>
      <c r="S108" s="37"/>
    </row>
    <row r="109" spans="2:19" s="51" customFormat="1" ht="140.1" customHeight="1">
      <c r="B109" s="88" t="s">
        <v>658</v>
      </c>
      <c r="C109" s="99" t="s">
        <v>137</v>
      </c>
      <c r="D109" s="100" t="s">
        <v>8</v>
      </c>
      <c r="E109" s="179"/>
      <c r="F109" s="179"/>
      <c r="G109" s="188"/>
      <c r="H109" s="48">
        <f t="shared" ref="H109" si="85">ROUND(+E109+F109+G109,2)</f>
        <v>0</v>
      </c>
      <c r="I109" s="81"/>
      <c r="J109" s="47">
        <v>6</v>
      </c>
      <c r="K109" s="47">
        <f t="shared" ref="K109:N109" si="86">ROUND($J109*E109,2)</f>
        <v>0</v>
      </c>
      <c r="L109" s="47">
        <f t="shared" si="86"/>
        <v>0</v>
      </c>
      <c r="M109" s="47">
        <f t="shared" si="86"/>
        <v>0</v>
      </c>
      <c r="N109" s="47">
        <f t="shared" si="86"/>
        <v>0</v>
      </c>
      <c r="O109" s="50" t="str">
        <f>IFERROR(+$N109/$J$410,"")</f>
        <v/>
      </c>
      <c r="Q109" s="13"/>
      <c r="R109" s="36"/>
      <c r="S109" s="37"/>
    </row>
    <row r="110" spans="2:19" s="24" customFormat="1" ht="20.100000000000001" customHeight="1">
      <c r="B110" s="89" t="s">
        <v>243</v>
      </c>
      <c r="C110" s="90" t="s">
        <v>242</v>
      </c>
      <c r="D110" s="91"/>
      <c r="E110" s="182"/>
      <c r="F110" s="182"/>
      <c r="G110" s="183"/>
      <c r="H110" s="64"/>
      <c r="I110" s="32"/>
      <c r="J110" s="92"/>
      <c r="K110" s="92"/>
      <c r="L110" s="92"/>
      <c r="M110" s="92"/>
      <c r="N110" s="92">
        <f>SUBTOTAL(9,N112:N112)</f>
        <v>0</v>
      </c>
      <c r="O110" s="67">
        <f>SUBTOTAL(9,O112:O112)</f>
        <v>0</v>
      </c>
      <c r="Q110" s="35"/>
      <c r="R110" s="36"/>
      <c r="S110" s="37"/>
    </row>
    <row r="111" spans="2:19" s="24" customFormat="1" ht="20.100000000000001" customHeight="1">
      <c r="B111" s="93"/>
      <c r="C111" s="94"/>
      <c r="D111" s="95"/>
      <c r="E111" s="184"/>
      <c r="F111" s="184"/>
      <c r="G111" s="185"/>
      <c r="H111" s="71"/>
      <c r="I111" s="32"/>
      <c r="J111" s="96"/>
      <c r="K111" s="96"/>
      <c r="L111" s="96"/>
      <c r="M111" s="96"/>
      <c r="N111" s="96"/>
      <c r="O111" s="74"/>
      <c r="Q111" s="35"/>
      <c r="R111" s="36"/>
      <c r="S111" s="37"/>
    </row>
    <row r="112" spans="2:19" s="51" customFormat="1" ht="140.1" customHeight="1">
      <c r="B112" s="88" t="s">
        <v>245</v>
      </c>
      <c r="C112" s="99" t="s">
        <v>244</v>
      </c>
      <c r="D112" s="100" t="s">
        <v>8</v>
      </c>
      <c r="E112" s="179"/>
      <c r="F112" s="179"/>
      <c r="G112" s="188"/>
      <c r="H112" s="48">
        <f t="shared" ref="H112" si="87">ROUND(+E112+F112+G112,2)</f>
        <v>0</v>
      </c>
      <c r="I112" s="81"/>
      <c r="J112" s="47">
        <v>3</v>
      </c>
      <c r="K112" s="47">
        <f t="shared" ref="K112" si="88">ROUND($J112*E112,2)</f>
        <v>0</v>
      </c>
      <c r="L112" s="47">
        <f t="shared" ref="L112" si="89">ROUND($J112*F112,2)</f>
        <v>0</v>
      </c>
      <c r="M112" s="47">
        <f t="shared" ref="M112" si="90">ROUND($J112*G112,2)</f>
        <v>0</v>
      </c>
      <c r="N112" s="47">
        <f t="shared" ref="N112" si="91">ROUND($J112*H112,2)</f>
        <v>0</v>
      </c>
      <c r="O112" s="50" t="str">
        <f>IFERROR(+$N112/$J$410,"")</f>
        <v/>
      </c>
      <c r="Q112" s="13"/>
      <c r="R112" s="36"/>
      <c r="S112" s="37"/>
    </row>
    <row r="113" spans="1:19" s="24" customFormat="1" ht="20.100000000000001" customHeight="1">
      <c r="B113" s="89" t="s">
        <v>251</v>
      </c>
      <c r="C113" s="90" t="s">
        <v>248</v>
      </c>
      <c r="D113" s="91"/>
      <c r="E113" s="182"/>
      <c r="F113" s="182"/>
      <c r="G113" s="183"/>
      <c r="H113" s="64"/>
      <c r="I113" s="32"/>
      <c r="J113" s="92"/>
      <c r="K113" s="92"/>
      <c r="L113" s="92"/>
      <c r="M113" s="92"/>
      <c r="N113" s="92">
        <f>SUBTOTAL(9,N115:N116)</f>
        <v>0</v>
      </c>
      <c r="O113" s="67">
        <f>SUBTOTAL(9,O115:O116)</f>
        <v>0</v>
      </c>
      <c r="Q113" s="35"/>
      <c r="R113" s="36"/>
      <c r="S113" s="37"/>
    </row>
    <row r="114" spans="1:19" s="24" customFormat="1" ht="20.100000000000001" customHeight="1">
      <c r="B114" s="93"/>
      <c r="C114" s="94"/>
      <c r="D114" s="95"/>
      <c r="E114" s="184"/>
      <c r="F114" s="184"/>
      <c r="G114" s="185"/>
      <c r="H114" s="71"/>
      <c r="I114" s="32"/>
      <c r="J114" s="96"/>
      <c r="K114" s="96"/>
      <c r="L114" s="96"/>
      <c r="M114" s="96"/>
      <c r="N114" s="96"/>
      <c r="O114" s="74"/>
      <c r="Q114" s="35"/>
      <c r="R114" s="36"/>
      <c r="S114" s="37"/>
    </row>
    <row r="115" spans="1:19" s="51" customFormat="1" ht="99.95" customHeight="1">
      <c r="B115" s="88" t="s">
        <v>249</v>
      </c>
      <c r="C115" s="99" t="s">
        <v>246</v>
      </c>
      <c r="D115" s="100" t="s">
        <v>4</v>
      </c>
      <c r="E115" s="179"/>
      <c r="F115" s="179"/>
      <c r="G115" s="188"/>
      <c r="H115" s="48">
        <f t="shared" ref="H115:H116" si="92">ROUND(+E115+F115+G115,2)</f>
        <v>0</v>
      </c>
      <c r="I115" s="81"/>
      <c r="J115" s="47">
        <v>10.66</v>
      </c>
      <c r="K115" s="47">
        <f t="shared" ref="K115:K116" si="93">ROUND($J115*E115,2)</f>
        <v>0</v>
      </c>
      <c r="L115" s="47">
        <f t="shared" ref="L115:L116" si="94">ROUND($J115*F115,2)</f>
        <v>0</v>
      </c>
      <c r="M115" s="47">
        <f t="shared" ref="M115:M116" si="95">ROUND($J115*G115,2)</f>
        <v>0</v>
      </c>
      <c r="N115" s="47">
        <f t="shared" ref="N115:N116" si="96">ROUND($J115*H115,2)</f>
        <v>0</v>
      </c>
      <c r="O115" s="50" t="str">
        <f>IFERROR(+$N115/$J$410,"")</f>
        <v/>
      </c>
      <c r="Q115" s="13"/>
      <c r="R115" s="36"/>
      <c r="S115" s="37"/>
    </row>
    <row r="116" spans="1:19" s="51" customFormat="1" ht="99.95" customHeight="1">
      <c r="B116" s="88" t="s">
        <v>250</v>
      </c>
      <c r="C116" s="99" t="s">
        <v>247</v>
      </c>
      <c r="D116" s="100" t="s">
        <v>4</v>
      </c>
      <c r="E116" s="179"/>
      <c r="F116" s="179"/>
      <c r="G116" s="188"/>
      <c r="H116" s="48">
        <f t="shared" si="92"/>
        <v>0</v>
      </c>
      <c r="I116" s="81"/>
      <c r="J116" s="47">
        <v>10.74</v>
      </c>
      <c r="K116" s="47">
        <f t="shared" si="93"/>
        <v>0</v>
      </c>
      <c r="L116" s="47">
        <f t="shared" si="94"/>
        <v>0</v>
      </c>
      <c r="M116" s="47">
        <f t="shared" si="95"/>
        <v>0</v>
      </c>
      <c r="N116" s="47">
        <f t="shared" si="96"/>
        <v>0</v>
      </c>
      <c r="O116" s="50" t="str">
        <f>IFERROR(+$N116/$J$410,"")</f>
        <v/>
      </c>
      <c r="Q116" s="13"/>
      <c r="R116" s="36"/>
      <c r="S116" s="37"/>
    </row>
    <row r="117" spans="1:19" s="24" customFormat="1" ht="20.100000000000001" customHeight="1">
      <c r="B117" s="53">
        <v>10</v>
      </c>
      <c r="C117" s="54" t="s">
        <v>12</v>
      </c>
      <c r="D117" s="55"/>
      <c r="E117" s="180"/>
      <c r="F117" s="180"/>
      <c r="G117" s="180"/>
      <c r="H117" s="56"/>
      <c r="I117" s="103"/>
      <c r="J117" s="104"/>
      <c r="K117" s="104"/>
      <c r="L117" s="104"/>
      <c r="M117" s="104"/>
      <c r="N117" s="57">
        <f>SUBTOTAL(9,N119:N220)</f>
        <v>0</v>
      </c>
      <c r="O117" s="58">
        <f>SUBTOTAL(9,O119:O220)</f>
        <v>0</v>
      </c>
      <c r="Q117" s="35"/>
      <c r="R117" s="36"/>
      <c r="S117" s="37"/>
    </row>
    <row r="118" spans="1:19" s="24" customFormat="1" ht="20.100000000000001" customHeight="1">
      <c r="B118" s="38"/>
      <c r="C118" s="39"/>
      <c r="D118" s="40"/>
      <c r="E118" s="177"/>
      <c r="F118" s="177"/>
      <c r="G118" s="177"/>
      <c r="H118" s="59"/>
      <c r="I118" s="103"/>
      <c r="J118" s="105"/>
      <c r="K118" s="105"/>
      <c r="L118" s="105"/>
      <c r="M118" s="105"/>
      <c r="N118" s="60"/>
      <c r="O118" s="43"/>
      <c r="Q118" s="35"/>
      <c r="R118" s="36"/>
      <c r="S118" s="37"/>
    </row>
    <row r="119" spans="1:19" s="24" customFormat="1" ht="20.100000000000001" customHeight="1">
      <c r="B119" s="61" t="s">
        <v>44</v>
      </c>
      <c r="C119" s="62" t="s">
        <v>262</v>
      </c>
      <c r="D119" s="63"/>
      <c r="E119" s="182"/>
      <c r="F119" s="182"/>
      <c r="G119" s="182"/>
      <c r="H119" s="64"/>
      <c r="I119" s="103"/>
      <c r="J119" s="106"/>
      <c r="K119" s="106"/>
      <c r="L119" s="106"/>
      <c r="M119" s="106"/>
      <c r="N119" s="92">
        <f>SUBTOTAL(9,N121:N132)</f>
        <v>0</v>
      </c>
      <c r="O119" s="67">
        <f>SUBTOTAL(9,O121:O132)</f>
        <v>0</v>
      </c>
      <c r="Q119" s="35"/>
      <c r="R119" s="36"/>
      <c r="S119" s="37"/>
    </row>
    <row r="120" spans="1:19" s="24" customFormat="1" ht="20.100000000000001" customHeight="1">
      <c r="B120" s="68"/>
      <c r="C120" s="69"/>
      <c r="D120" s="70"/>
      <c r="E120" s="184"/>
      <c r="F120" s="184"/>
      <c r="G120" s="184"/>
      <c r="H120" s="71"/>
      <c r="I120" s="103"/>
      <c r="J120" s="107"/>
      <c r="K120" s="107"/>
      <c r="L120" s="107"/>
      <c r="M120" s="107"/>
      <c r="N120" s="96"/>
      <c r="O120" s="74"/>
      <c r="Q120" s="35"/>
      <c r="R120" s="36"/>
      <c r="S120" s="37"/>
    </row>
    <row r="121" spans="1:19" s="51" customFormat="1" ht="80.099999999999994" customHeight="1">
      <c r="A121" s="108"/>
      <c r="B121" s="109" t="s">
        <v>45</v>
      </c>
      <c r="C121" s="99" t="s">
        <v>270</v>
      </c>
      <c r="D121" s="100" t="s">
        <v>6</v>
      </c>
      <c r="E121" s="179"/>
      <c r="F121" s="179"/>
      <c r="G121" s="179"/>
      <c r="H121" s="48">
        <f t="shared" ref="H121:H122" si="97">ROUND(+E121+F121+G121,2)</f>
        <v>0</v>
      </c>
      <c r="I121" s="49"/>
      <c r="J121" s="47">
        <v>3453</v>
      </c>
      <c r="K121" s="47">
        <f t="shared" ref="K121:K122" si="98">ROUND($J121*E121,2)</f>
        <v>0</v>
      </c>
      <c r="L121" s="47">
        <f t="shared" ref="L121:L122" si="99">ROUND($J121*F121,2)</f>
        <v>0</v>
      </c>
      <c r="M121" s="47">
        <f t="shared" ref="M121:M122" si="100">ROUND($J121*G121,2)</f>
        <v>0</v>
      </c>
      <c r="N121" s="47">
        <f t="shared" ref="N121:N122" si="101">ROUND($J121*H121,2)</f>
        <v>0</v>
      </c>
      <c r="O121" s="50" t="str">
        <f t="shared" ref="O121:O132" si="102">IFERROR(+$N121/$J$410,"")</f>
        <v/>
      </c>
      <c r="Q121" s="13"/>
      <c r="R121" s="36"/>
      <c r="S121" s="37"/>
    </row>
    <row r="122" spans="1:19" s="51" customFormat="1" ht="80.099999999999994" customHeight="1">
      <c r="A122" s="108"/>
      <c r="B122" s="109" t="s">
        <v>46</v>
      </c>
      <c r="C122" s="99" t="s">
        <v>271</v>
      </c>
      <c r="D122" s="100" t="s">
        <v>6</v>
      </c>
      <c r="E122" s="179"/>
      <c r="F122" s="179"/>
      <c r="G122" s="179"/>
      <c r="H122" s="48">
        <f t="shared" si="97"/>
        <v>0</v>
      </c>
      <c r="I122" s="49"/>
      <c r="J122" s="47">
        <v>1184</v>
      </c>
      <c r="K122" s="47">
        <f t="shared" si="98"/>
        <v>0</v>
      </c>
      <c r="L122" s="47">
        <f t="shared" si="99"/>
        <v>0</v>
      </c>
      <c r="M122" s="47">
        <f t="shared" si="100"/>
        <v>0</v>
      </c>
      <c r="N122" s="47">
        <f t="shared" si="101"/>
        <v>0</v>
      </c>
      <c r="O122" s="50" t="str">
        <f t="shared" si="102"/>
        <v/>
      </c>
      <c r="Q122" s="13"/>
      <c r="R122" s="36"/>
      <c r="S122" s="37"/>
    </row>
    <row r="123" spans="1:19" s="51" customFormat="1" ht="80.099999999999994" customHeight="1">
      <c r="A123" s="108"/>
      <c r="B123" s="109" t="s">
        <v>47</v>
      </c>
      <c r="C123" s="99" t="s">
        <v>272</v>
      </c>
      <c r="D123" s="100" t="s">
        <v>6</v>
      </c>
      <c r="E123" s="179"/>
      <c r="F123" s="179"/>
      <c r="G123" s="179"/>
      <c r="H123" s="48">
        <f t="shared" ref="H123:H132" si="103">ROUND(+E123+F123+G123,2)</f>
        <v>0</v>
      </c>
      <c r="I123" s="49"/>
      <c r="J123" s="47">
        <v>2500</v>
      </c>
      <c r="K123" s="47">
        <f t="shared" ref="K123:K131" si="104">ROUND($J123*E123,2)</f>
        <v>0</v>
      </c>
      <c r="L123" s="47">
        <f t="shared" ref="L123:L131" si="105">ROUND($J123*F123,2)</f>
        <v>0</v>
      </c>
      <c r="M123" s="47">
        <f t="shared" ref="M123:M131" si="106">ROUND($J123*G123,2)</f>
        <v>0</v>
      </c>
      <c r="N123" s="47">
        <f t="shared" ref="N123:N131" si="107">ROUND($J123*H123,2)</f>
        <v>0</v>
      </c>
      <c r="O123" s="50" t="str">
        <f t="shared" si="102"/>
        <v/>
      </c>
      <c r="Q123" s="13"/>
      <c r="R123" s="36"/>
      <c r="S123" s="37"/>
    </row>
    <row r="124" spans="1:19" s="51" customFormat="1" ht="60" customHeight="1">
      <c r="A124" s="108"/>
      <c r="B124" s="109" t="s">
        <v>48</v>
      </c>
      <c r="C124" s="99" t="s">
        <v>273</v>
      </c>
      <c r="D124" s="100" t="s">
        <v>6</v>
      </c>
      <c r="E124" s="179"/>
      <c r="F124" s="179"/>
      <c r="G124" s="179"/>
      <c r="H124" s="48">
        <f t="shared" si="103"/>
        <v>0</v>
      </c>
      <c r="I124" s="49"/>
      <c r="J124" s="47">
        <v>420</v>
      </c>
      <c r="K124" s="47">
        <f t="shared" si="104"/>
        <v>0</v>
      </c>
      <c r="L124" s="47">
        <f t="shared" si="105"/>
        <v>0</v>
      </c>
      <c r="M124" s="47">
        <f t="shared" si="106"/>
        <v>0</v>
      </c>
      <c r="N124" s="47">
        <f t="shared" si="107"/>
        <v>0</v>
      </c>
      <c r="O124" s="50" t="str">
        <f t="shared" si="102"/>
        <v/>
      </c>
      <c r="Q124" s="13"/>
      <c r="R124" s="36"/>
      <c r="S124" s="37"/>
    </row>
    <row r="125" spans="1:19" s="51" customFormat="1" ht="60" customHeight="1">
      <c r="A125" s="108"/>
      <c r="B125" s="109" t="s">
        <v>263</v>
      </c>
      <c r="C125" s="99" t="s">
        <v>274</v>
      </c>
      <c r="D125" s="100" t="s">
        <v>6</v>
      </c>
      <c r="E125" s="179"/>
      <c r="F125" s="179"/>
      <c r="G125" s="179"/>
      <c r="H125" s="48">
        <f t="shared" ref="H125:H127" si="108">ROUND(+E125+F125+G125,2)</f>
        <v>0</v>
      </c>
      <c r="I125" s="49"/>
      <c r="J125" s="47">
        <v>1810</v>
      </c>
      <c r="K125" s="47">
        <f t="shared" ref="K125:K127" si="109">ROUND($J125*E125,2)</f>
        <v>0</v>
      </c>
      <c r="L125" s="47">
        <f t="shared" ref="L125:L127" si="110">ROUND($J125*F125,2)</f>
        <v>0</v>
      </c>
      <c r="M125" s="47">
        <f t="shared" ref="M125:M127" si="111">ROUND($J125*G125,2)</f>
        <v>0</v>
      </c>
      <c r="N125" s="47">
        <f t="shared" ref="N125:N127" si="112">ROUND($J125*H125,2)</f>
        <v>0</v>
      </c>
      <c r="O125" s="50" t="str">
        <f t="shared" si="102"/>
        <v/>
      </c>
      <c r="Q125" s="13"/>
      <c r="R125" s="36"/>
      <c r="S125" s="37"/>
    </row>
    <row r="126" spans="1:19" s="51" customFormat="1" ht="60" customHeight="1">
      <c r="A126" s="108"/>
      <c r="B126" s="109" t="s">
        <v>264</v>
      </c>
      <c r="C126" s="99" t="s">
        <v>648</v>
      </c>
      <c r="D126" s="100" t="s">
        <v>6</v>
      </c>
      <c r="E126" s="179"/>
      <c r="F126" s="179"/>
      <c r="G126" s="179"/>
      <c r="H126" s="48">
        <f t="shared" ref="H126" si="113">ROUND(+E126+F126+G126,2)</f>
        <v>0</v>
      </c>
      <c r="I126" s="49"/>
      <c r="J126" s="47">
        <v>100</v>
      </c>
      <c r="K126" s="47">
        <f t="shared" ref="K126" si="114">ROUND($J126*E126,2)</f>
        <v>0</v>
      </c>
      <c r="L126" s="47">
        <f t="shared" ref="L126" si="115">ROUND($J126*F126,2)</f>
        <v>0</v>
      </c>
      <c r="M126" s="47">
        <f t="shared" ref="M126" si="116">ROUND($J126*G126,2)</f>
        <v>0</v>
      </c>
      <c r="N126" s="47">
        <f t="shared" ref="N126" si="117">ROUND($J126*H126,2)</f>
        <v>0</v>
      </c>
      <c r="O126" s="50" t="str">
        <f t="shared" si="102"/>
        <v/>
      </c>
      <c r="Q126" s="13"/>
      <c r="R126" s="36"/>
      <c r="S126" s="37"/>
    </row>
    <row r="127" spans="1:19" s="51" customFormat="1" ht="60" customHeight="1">
      <c r="A127" s="108"/>
      <c r="B127" s="109" t="s">
        <v>265</v>
      </c>
      <c r="C127" s="99" t="s">
        <v>275</v>
      </c>
      <c r="D127" s="100" t="s">
        <v>6</v>
      </c>
      <c r="E127" s="179"/>
      <c r="F127" s="179"/>
      <c r="G127" s="179"/>
      <c r="H127" s="48">
        <f t="shared" si="108"/>
        <v>0</v>
      </c>
      <c r="I127" s="49"/>
      <c r="J127" s="47">
        <v>980</v>
      </c>
      <c r="K127" s="47">
        <f t="shared" si="109"/>
        <v>0</v>
      </c>
      <c r="L127" s="47">
        <f t="shared" si="110"/>
        <v>0</v>
      </c>
      <c r="M127" s="47">
        <f t="shared" si="111"/>
        <v>0</v>
      </c>
      <c r="N127" s="47">
        <f t="shared" si="112"/>
        <v>0</v>
      </c>
      <c r="O127" s="50" t="str">
        <f t="shared" si="102"/>
        <v/>
      </c>
      <c r="Q127" s="13"/>
      <c r="R127" s="36"/>
      <c r="S127" s="37"/>
    </row>
    <row r="128" spans="1:19" s="51" customFormat="1" ht="80.099999999999994" customHeight="1">
      <c r="A128" s="108"/>
      <c r="B128" s="109" t="s">
        <v>266</v>
      </c>
      <c r="C128" s="99" t="s">
        <v>276</v>
      </c>
      <c r="D128" s="100" t="s">
        <v>6</v>
      </c>
      <c r="E128" s="179"/>
      <c r="F128" s="179"/>
      <c r="G128" s="179"/>
      <c r="H128" s="48">
        <f t="shared" ref="H128:H129" si="118">ROUND(+E128+F128+G128,2)</f>
        <v>0</v>
      </c>
      <c r="I128" s="49"/>
      <c r="J128" s="47">
        <v>310</v>
      </c>
      <c r="K128" s="47">
        <f t="shared" ref="K128:K129" si="119">ROUND($J128*E128,2)</f>
        <v>0</v>
      </c>
      <c r="L128" s="47">
        <f t="shared" ref="L128:L129" si="120">ROUND($J128*F128,2)</f>
        <v>0</v>
      </c>
      <c r="M128" s="47">
        <f t="shared" ref="M128:M129" si="121">ROUND($J128*G128,2)</f>
        <v>0</v>
      </c>
      <c r="N128" s="47">
        <f t="shared" ref="N128:N129" si="122">ROUND($J128*H128,2)</f>
        <v>0</v>
      </c>
      <c r="O128" s="50" t="str">
        <f t="shared" si="102"/>
        <v/>
      </c>
      <c r="Q128" s="13"/>
      <c r="R128" s="36"/>
      <c r="S128" s="37"/>
    </row>
    <row r="129" spans="1:19" s="51" customFormat="1" ht="80.099999999999994" customHeight="1">
      <c r="A129" s="108"/>
      <c r="B129" s="109" t="s">
        <v>267</v>
      </c>
      <c r="C129" s="99" t="s">
        <v>277</v>
      </c>
      <c r="D129" s="100" t="s">
        <v>6</v>
      </c>
      <c r="E129" s="179"/>
      <c r="F129" s="179"/>
      <c r="G129" s="179"/>
      <c r="H129" s="48">
        <f t="shared" si="118"/>
        <v>0</v>
      </c>
      <c r="I129" s="49"/>
      <c r="J129" s="47">
        <v>230</v>
      </c>
      <c r="K129" s="47">
        <f t="shared" si="119"/>
        <v>0</v>
      </c>
      <c r="L129" s="47">
        <f t="shared" si="120"/>
        <v>0</v>
      </c>
      <c r="M129" s="47">
        <f t="shared" si="121"/>
        <v>0</v>
      </c>
      <c r="N129" s="47">
        <f t="shared" si="122"/>
        <v>0</v>
      </c>
      <c r="O129" s="50" t="str">
        <f t="shared" si="102"/>
        <v/>
      </c>
      <c r="Q129" s="13"/>
      <c r="R129" s="36"/>
      <c r="S129" s="37"/>
    </row>
    <row r="130" spans="1:19" s="51" customFormat="1" ht="80.099999999999994" customHeight="1">
      <c r="A130" s="108"/>
      <c r="B130" s="109" t="s">
        <v>268</v>
      </c>
      <c r="C130" s="99" t="s">
        <v>278</v>
      </c>
      <c r="D130" s="100" t="s">
        <v>6</v>
      </c>
      <c r="E130" s="179"/>
      <c r="F130" s="179"/>
      <c r="G130" s="179"/>
      <c r="H130" s="48">
        <f t="shared" si="103"/>
        <v>0</v>
      </c>
      <c r="I130" s="49"/>
      <c r="J130" s="47">
        <v>715</v>
      </c>
      <c r="K130" s="47">
        <f t="shared" si="104"/>
        <v>0</v>
      </c>
      <c r="L130" s="47">
        <f t="shared" si="105"/>
        <v>0</v>
      </c>
      <c r="M130" s="47">
        <f t="shared" si="106"/>
        <v>0</v>
      </c>
      <c r="N130" s="47">
        <f t="shared" si="107"/>
        <v>0</v>
      </c>
      <c r="O130" s="50" t="str">
        <f t="shared" si="102"/>
        <v/>
      </c>
      <c r="Q130" s="13"/>
      <c r="R130" s="36"/>
      <c r="S130" s="37"/>
    </row>
    <row r="131" spans="1:19" s="51" customFormat="1" ht="80.099999999999994" customHeight="1">
      <c r="A131" s="108"/>
      <c r="B131" s="109" t="s">
        <v>269</v>
      </c>
      <c r="C131" s="99" t="s">
        <v>279</v>
      </c>
      <c r="D131" s="100" t="s">
        <v>6</v>
      </c>
      <c r="E131" s="179"/>
      <c r="F131" s="179"/>
      <c r="G131" s="179"/>
      <c r="H131" s="48">
        <f t="shared" si="103"/>
        <v>0</v>
      </c>
      <c r="I131" s="49"/>
      <c r="J131" s="47">
        <v>15</v>
      </c>
      <c r="K131" s="47">
        <f t="shared" si="104"/>
        <v>0</v>
      </c>
      <c r="L131" s="47">
        <f t="shared" si="105"/>
        <v>0</v>
      </c>
      <c r="M131" s="47">
        <f t="shared" si="106"/>
        <v>0</v>
      </c>
      <c r="N131" s="47">
        <f t="shared" si="107"/>
        <v>0</v>
      </c>
      <c r="O131" s="50" t="str">
        <f t="shared" si="102"/>
        <v/>
      </c>
      <c r="Q131" s="13"/>
      <c r="R131" s="36"/>
      <c r="S131" s="37"/>
    </row>
    <row r="132" spans="1:19" s="51" customFormat="1" ht="80.099999999999994" customHeight="1">
      <c r="A132" s="108"/>
      <c r="B132" s="109" t="s">
        <v>647</v>
      </c>
      <c r="C132" s="99" t="s">
        <v>280</v>
      </c>
      <c r="D132" s="100" t="s">
        <v>6</v>
      </c>
      <c r="E132" s="179"/>
      <c r="F132" s="179"/>
      <c r="G132" s="179"/>
      <c r="H132" s="48">
        <f t="shared" si="103"/>
        <v>0</v>
      </c>
      <c r="I132" s="49"/>
      <c r="J132" s="47">
        <v>165</v>
      </c>
      <c r="K132" s="47">
        <f t="shared" ref="K132" si="123">ROUND($J132*E132,2)</f>
        <v>0</v>
      </c>
      <c r="L132" s="47">
        <f t="shared" ref="L132" si="124">ROUND($J132*F132,2)</f>
        <v>0</v>
      </c>
      <c r="M132" s="47">
        <f t="shared" ref="M132" si="125">ROUND($J132*G132,2)</f>
        <v>0</v>
      </c>
      <c r="N132" s="47">
        <f t="shared" ref="N132" si="126">ROUND($J132*H132,2)</f>
        <v>0</v>
      </c>
      <c r="O132" s="50" t="str">
        <f t="shared" si="102"/>
        <v/>
      </c>
      <c r="Q132" s="13"/>
      <c r="R132" s="36"/>
      <c r="S132" s="37"/>
    </row>
    <row r="133" spans="1:19" s="24" customFormat="1" ht="20.100000000000001" customHeight="1">
      <c r="B133" s="61" t="s">
        <v>254</v>
      </c>
      <c r="C133" s="112" t="s">
        <v>281</v>
      </c>
      <c r="D133" s="63"/>
      <c r="E133" s="182"/>
      <c r="F133" s="182"/>
      <c r="G133" s="182"/>
      <c r="H133" s="64"/>
      <c r="I133" s="103"/>
      <c r="J133" s="106"/>
      <c r="K133" s="106"/>
      <c r="L133" s="106"/>
      <c r="M133" s="106"/>
      <c r="N133" s="92">
        <f>SUBTOTAL(9,N135:N146)</f>
        <v>0</v>
      </c>
      <c r="O133" s="67">
        <f>SUBTOTAL(9,O135:O146)</f>
        <v>0</v>
      </c>
      <c r="Q133" s="35"/>
      <c r="R133" s="36"/>
      <c r="S133" s="37"/>
    </row>
    <row r="134" spans="1:19" s="24" customFormat="1" ht="20.100000000000001" customHeight="1">
      <c r="B134" s="68"/>
      <c r="C134" s="69"/>
      <c r="D134" s="70"/>
      <c r="E134" s="184"/>
      <c r="F134" s="184"/>
      <c r="G134" s="184"/>
      <c r="H134" s="71"/>
      <c r="I134" s="103"/>
      <c r="J134" s="107"/>
      <c r="K134" s="107"/>
      <c r="L134" s="107"/>
      <c r="M134" s="107"/>
      <c r="N134" s="96"/>
      <c r="O134" s="74"/>
      <c r="Q134" s="35"/>
      <c r="R134" s="36"/>
      <c r="S134" s="37"/>
    </row>
    <row r="135" spans="1:19" s="51" customFormat="1" ht="60" customHeight="1">
      <c r="A135" s="108"/>
      <c r="B135" s="109" t="s">
        <v>282</v>
      </c>
      <c r="C135" s="99" t="s">
        <v>294</v>
      </c>
      <c r="D135" s="100" t="s">
        <v>6</v>
      </c>
      <c r="E135" s="179"/>
      <c r="F135" s="179"/>
      <c r="G135" s="179"/>
      <c r="H135" s="48">
        <f t="shared" ref="H135:H145" si="127">ROUND(+E135+F135+G135,2)</f>
        <v>0</v>
      </c>
      <c r="I135" s="49"/>
      <c r="J135" s="47">
        <v>1420</v>
      </c>
      <c r="K135" s="47">
        <f t="shared" ref="K135:K145" si="128">ROUND($J135*E135,2)</f>
        <v>0</v>
      </c>
      <c r="L135" s="47">
        <f t="shared" ref="L135:L145" si="129">ROUND($J135*F135,2)</f>
        <v>0</v>
      </c>
      <c r="M135" s="47">
        <f t="shared" ref="M135:M145" si="130">ROUND($J135*G135,2)</f>
        <v>0</v>
      </c>
      <c r="N135" s="47">
        <f t="shared" ref="N135:N145" si="131">ROUND($J135*H135,2)</f>
        <v>0</v>
      </c>
      <c r="O135" s="50" t="str">
        <f t="shared" ref="O135:O146" si="132">IFERROR(+$N135/$J$410,"")</f>
        <v/>
      </c>
      <c r="Q135" s="13"/>
      <c r="R135" s="36"/>
      <c r="S135" s="37"/>
    </row>
    <row r="136" spans="1:19" s="51" customFormat="1" ht="60" customHeight="1">
      <c r="A136" s="108"/>
      <c r="B136" s="109" t="s">
        <v>283</v>
      </c>
      <c r="C136" s="99" t="s">
        <v>295</v>
      </c>
      <c r="D136" s="100" t="s">
        <v>6</v>
      </c>
      <c r="E136" s="179"/>
      <c r="F136" s="179"/>
      <c r="G136" s="179"/>
      <c r="H136" s="48">
        <f t="shared" si="127"/>
        <v>0</v>
      </c>
      <c r="I136" s="49"/>
      <c r="J136" s="47">
        <v>441</v>
      </c>
      <c r="K136" s="47">
        <f t="shared" si="128"/>
        <v>0</v>
      </c>
      <c r="L136" s="47">
        <f t="shared" si="129"/>
        <v>0</v>
      </c>
      <c r="M136" s="47">
        <f t="shared" si="130"/>
        <v>0</v>
      </c>
      <c r="N136" s="47">
        <f t="shared" si="131"/>
        <v>0</v>
      </c>
      <c r="O136" s="50" t="str">
        <f t="shared" si="132"/>
        <v/>
      </c>
      <c r="Q136" s="13"/>
      <c r="R136" s="36"/>
      <c r="S136" s="37"/>
    </row>
    <row r="137" spans="1:19" s="51" customFormat="1" ht="60" customHeight="1">
      <c r="A137" s="108"/>
      <c r="B137" s="109" t="s">
        <v>284</v>
      </c>
      <c r="C137" s="99" t="s">
        <v>296</v>
      </c>
      <c r="D137" s="100" t="s">
        <v>6</v>
      </c>
      <c r="E137" s="179"/>
      <c r="F137" s="179"/>
      <c r="G137" s="179"/>
      <c r="H137" s="48">
        <f t="shared" ref="H137:H138" si="133">ROUND(+E137+F137+G137,2)</f>
        <v>0</v>
      </c>
      <c r="I137" s="49"/>
      <c r="J137" s="47">
        <v>507</v>
      </c>
      <c r="K137" s="47">
        <f t="shared" ref="K137:K138" si="134">ROUND($J137*E137,2)</f>
        <v>0</v>
      </c>
      <c r="L137" s="47">
        <f t="shared" ref="L137:L138" si="135">ROUND($J137*F137,2)</f>
        <v>0</v>
      </c>
      <c r="M137" s="47">
        <f t="shared" ref="M137:M138" si="136">ROUND($J137*G137,2)</f>
        <v>0</v>
      </c>
      <c r="N137" s="47">
        <f t="shared" ref="N137:N138" si="137">ROUND($J137*H137,2)</f>
        <v>0</v>
      </c>
      <c r="O137" s="50" t="str">
        <f t="shared" si="132"/>
        <v/>
      </c>
      <c r="Q137" s="13"/>
      <c r="R137" s="36"/>
      <c r="S137" s="37"/>
    </row>
    <row r="138" spans="1:19" s="51" customFormat="1" ht="60" customHeight="1">
      <c r="A138" s="108"/>
      <c r="B138" s="109" t="s">
        <v>285</v>
      </c>
      <c r="C138" s="99" t="s">
        <v>297</v>
      </c>
      <c r="D138" s="100" t="s">
        <v>6</v>
      </c>
      <c r="E138" s="179"/>
      <c r="F138" s="179"/>
      <c r="G138" s="179"/>
      <c r="H138" s="48">
        <f t="shared" si="133"/>
        <v>0</v>
      </c>
      <c r="I138" s="49"/>
      <c r="J138" s="47">
        <v>912</v>
      </c>
      <c r="K138" s="47">
        <f t="shared" si="134"/>
        <v>0</v>
      </c>
      <c r="L138" s="47">
        <f t="shared" si="135"/>
        <v>0</v>
      </c>
      <c r="M138" s="47">
        <f t="shared" si="136"/>
        <v>0</v>
      </c>
      <c r="N138" s="47">
        <f t="shared" si="137"/>
        <v>0</v>
      </c>
      <c r="O138" s="50" t="str">
        <f t="shared" si="132"/>
        <v/>
      </c>
      <c r="Q138" s="13"/>
      <c r="R138" s="36"/>
      <c r="S138" s="37"/>
    </row>
    <row r="139" spans="1:19" s="51" customFormat="1" ht="60" customHeight="1">
      <c r="A139" s="108"/>
      <c r="B139" s="109" t="s">
        <v>286</v>
      </c>
      <c r="C139" s="99" t="s">
        <v>298</v>
      </c>
      <c r="D139" s="100" t="s">
        <v>6</v>
      </c>
      <c r="E139" s="179"/>
      <c r="F139" s="179"/>
      <c r="G139" s="179"/>
      <c r="H139" s="48">
        <f t="shared" si="127"/>
        <v>0</v>
      </c>
      <c r="I139" s="49"/>
      <c r="J139" s="47">
        <v>405</v>
      </c>
      <c r="K139" s="47">
        <f t="shared" si="128"/>
        <v>0</v>
      </c>
      <c r="L139" s="47">
        <f t="shared" si="129"/>
        <v>0</v>
      </c>
      <c r="M139" s="47">
        <f t="shared" si="130"/>
        <v>0</v>
      </c>
      <c r="N139" s="47">
        <f t="shared" si="131"/>
        <v>0</v>
      </c>
      <c r="O139" s="50" t="str">
        <f t="shared" si="132"/>
        <v/>
      </c>
      <c r="Q139" s="13"/>
      <c r="R139" s="36"/>
      <c r="S139" s="37"/>
    </row>
    <row r="140" spans="1:19" s="51" customFormat="1" ht="60" customHeight="1">
      <c r="A140" s="108"/>
      <c r="B140" s="109" t="s">
        <v>287</v>
      </c>
      <c r="C140" s="99" t="s">
        <v>299</v>
      </c>
      <c r="D140" s="100" t="s">
        <v>6</v>
      </c>
      <c r="E140" s="179"/>
      <c r="F140" s="179"/>
      <c r="G140" s="179"/>
      <c r="H140" s="48">
        <f t="shared" ref="H140:H141" si="138">ROUND(+E140+F140+G140,2)</f>
        <v>0</v>
      </c>
      <c r="I140" s="49"/>
      <c r="J140" s="47">
        <v>42</v>
      </c>
      <c r="K140" s="47">
        <f t="shared" ref="K140:K141" si="139">ROUND($J140*E140,2)</f>
        <v>0</v>
      </c>
      <c r="L140" s="47">
        <f t="shared" ref="L140:L141" si="140">ROUND($J140*F140,2)</f>
        <v>0</v>
      </c>
      <c r="M140" s="47">
        <f t="shared" ref="M140:M141" si="141">ROUND($J140*G140,2)</f>
        <v>0</v>
      </c>
      <c r="N140" s="47">
        <f t="shared" ref="N140:N141" si="142">ROUND($J140*H140,2)</f>
        <v>0</v>
      </c>
      <c r="O140" s="50" t="str">
        <f t="shared" si="132"/>
        <v/>
      </c>
      <c r="Q140" s="13"/>
      <c r="R140" s="36"/>
      <c r="S140" s="37"/>
    </row>
    <row r="141" spans="1:19" s="51" customFormat="1" ht="60" customHeight="1">
      <c r="A141" s="108"/>
      <c r="B141" s="109" t="s">
        <v>288</v>
      </c>
      <c r="C141" s="99" t="s">
        <v>300</v>
      </c>
      <c r="D141" s="100" t="s">
        <v>6</v>
      </c>
      <c r="E141" s="179"/>
      <c r="F141" s="179"/>
      <c r="G141" s="179"/>
      <c r="H141" s="48">
        <f t="shared" si="138"/>
        <v>0</v>
      </c>
      <c r="I141" s="49"/>
      <c r="J141" s="47">
        <v>32</v>
      </c>
      <c r="K141" s="47">
        <f t="shared" si="139"/>
        <v>0</v>
      </c>
      <c r="L141" s="47">
        <f t="shared" si="140"/>
        <v>0</v>
      </c>
      <c r="M141" s="47">
        <f t="shared" si="141"/>
        <v>0</v>
      </c>
      <c r="N141" s="47">
        <f t="shared" si="142"/>
        <v>0</v>
      </c>
      <c r="O141" s="50" t="str">
        <f t="shared" si="132"/>
        <v/>
      </c>
      <c r="Q141" s="13"/>
      <c r="R141" s="36"/>
      <c r="S141" s="37"/>
    </row>
    <row r="142" spans="1:19" s="51" customFormat="1" ht="60" customHeight="1">
      <c r="A142" s="108"/>
      <c r="B142" s="109" t="s">
        <v>289</v>
      </c>
      <c r="C142" s="99" t="s">
        <v>301</v>
      </c>
      <c r="D142" s="100" t="s">
        <v>6</v>
      </c>
      <c r="E142" s="179"/>
      <c r="F142" s="179"/>
      <c r="G142" s="179"/>
      <c r="H142" s="48">
        <f t="shared" ref="H142:H143" si="143">ROUND(+E142+F142+G142,2)</f>
        <v>0</v>
      </c>
      <c r="I142" s="49"/>
      <c r="J142" s="47">
        <v>2</v>
      </c>
      <c r="K142" s="47">
        <f t="shared" ref="K142:K143" si="144">ROUND($J142*E142,2)</f>
        <v>0</v>
      </c>
      <c r="L142" s="47">
        <f t="shared" ref="L142:L143" si="145">ROUND($J142*F142,2)</f>
        <v>0</v>
      </c>
      <c r="M142" s="47">
        <f t="shared" ref="M142:M143" si="146">ROUND($J142*G142,2)</f>
        <v>0</v>
      </c>
      <c r="N142" s="47">
        <f t="shared" ref="N142:N143" si="147">ROUND($J142*H142,2)</f>
        <v>0</v>
      </c>
      <c r="O142" s="50" t="str">
        <f t="shared" si="132"/>
        <v/>
      </c>
      <c r="Q142" s="13"/>
      <c r="R142" s="36"/>
      <c r="S142" s="37"/>
    </row>
    <row r="143" spans="1:19" s="51" customFormat="1" ht="60" customHeight="1">
      <c r="A143" s="108"/>
      <c r="B143" s="109" t="s">
        <v>290</v>
      </c>
      <c r="C143" s="99" t="s">
        <v>302</v>
      </c>
      <c r="D143" s="100" t="s">
        <v>6</v>
      </c>
      <c r="E143" s="179"/>
      <c r="F143" s="179"/>
      <c r="G143" s="179"/>
      <c r="H143" s="48">
        <f t="shared" si="143"/>
        <v>0</v>
      </c>
      <c r="I143" s="49"/>
      <c r="J143" s="47">
        <v>10</v>
      </c>
      <c r="K143" s="47">
        <f t="shared" si="144"/>
        <v>0</v>
      </c>
      <c r="L143" s="47">
        <f t="shared" si="145"/>
        <v>0</v>
      </c>
      <c r="M143" s="47">
        <f t="shared" si="146"/>
        <v>0</v>
      </c>
      <c r="N143" s="47">
        <f t="shared" si="147"/>
        <v>0</v>
      </c>
      <c r="O143" s="50" t="str">
        <f t="shared" si="132"/>
        <v/>
      </c>
      <c r="Q143" s="13"/>
      <c r="R143" s="36"/>
      <c r="S143" s="37"/>
    </row>
    <row r="144" spans="1:19" s="51" customFormat="1" ht="60" customHeight="1">
      <c r="A144" s="108"/>
      <c r="B144" s="109" t="s">
        <v>291</v>
      </c>
      <c r="C144" s="99" t="s">
        <v>303</v>
      </c>
      <c r="D144" s="100" t="s">
        <v>6</v>
      </c>
      <c r="E144" s="179"/>
      <c r="F144" s="179"/>
      <c r="G144" s="179"/>
      <c r="H144" s="48">
        <f t="shared" si="127"/>
        <v>0</v>
      </c>
      <c r="I144" s="49"/>
      <c r="J144" s="47">
        <v>2</v>
      </c>
      <c r="K144" s="47">
        <f t="shared" si="128"/>
        <v>0</v>
      </c>
      <c r="L144" s="47">
        <f t="shared" si="129"/>
        <v>0</v>
      </c>
      <c r="M144" s="47">
        <f t="shared" si="130"/>
        <v>0</v>
      </c>
      <c r="N144" s="47">
        <f t="shared" si="131"/>
        <v>0</v>
      </c>
      <c r="O144" s="50" t="str">
        <f t="shared" si="132"/>
        <v/>
      </c>
      <c r="Q144" s="13"/>
      <c r="R144" s="36"/>
      <c r="S144" s="37"/>
    </row>
    <row r="145" spans="1:19" s="51" customFormat="1" ht="60" customHeight="1">
      <c r="A145" s="108"/>
      <c r="B145" s="109" t="s">
        <v>292</v>
      </c>
      <c r="C145" s="99" t="s">
        <v>304</v>
      </c>
      <c r="D145" s="100" t="s">
        <v>6</v>
      </c>
      <c r="E145" s="179"/>
      <c r="F145" s="179"/>
      <c r="G145" s="179"/>
      <c r="H145" s="48">
        <f t="shared" si="127"/>
        <v>0</v>
      </c>
      <c r="I145" s="49"/>
      <c r="J145" s="47">
        <v>10</v>
      </c>
      <c r="K145" s="47">
        <f t="shared" si="128"/>
        <v>0</v>
      </c>
      <c r="L145" s="47">
        <f t="shared" si="129"/>
        <v>0</v>
      </c>
      <c r="M145" s="47">
        <f t="shared" si="130"/>
        <v>0</v>
      </c>
      <c r="N145" s="47">
        <f t="shared" si="131"/>
        <v>0</v>
      </c>
      <c r="O145" s="50" t="str">
        <f t="shared" si="132"/>
        <v/>
      </c>
      <c r="Q145" s="13"/>
      <c r="R145" s="36"/>
      <c r="S145" s="37"/>
    </row>
    <row r="146" spans="1:19" s="51" customFormat="1" ht="60" customHeight="1">
      <c r="A146" s="108"/>
      <c r="B146" s="109" t="s">
        <v>293</v>
      </c>
      <c r="C146" s="99" t="s">
        <v>305</v>
      </c>
      <c r="D146" s="100" t="s">
        <v>6</v>
      </c>
      <c r="E146" s="179"/>
      <c r="F146" s="179"/>
      <c r="G146" s="179"/>
      <c r="H146" s="48">
        <f t="shared" ref="H146" si="148">ROUND(+E146+F146+G146,2)</f>
        <v>0</v>
      </c>
      <c r="I146" s="49"/>
      <c r="J146" s="47">
        <v>10</v>
      </c>
      <c r="K146" s="47">
        <f t="shared" ref="K146" si="149">ROUND($J146*E146,2)</f>
        <v>0</v>
      </c>
      <c r="L146" s="47">
        <f t="shared" ref="L146" si="150">ROUND($J146*F146,2)</f>
        <v>0</v>
      </c>
      <c r="M146" s="47">
        <f t="shared" ref="M146" si="151">ROUND($J146*G146,2)</f>
        <v>0</v>
      </c>
      <c r="N146" s="47">
        <f t="shared" ref="N146" si="152">ROUND($J146*H146,2)</f>
        <v>0</v>
      </c>
      <c r="O146" s="50" t="str">
        <f t="shared" si="132"/>
        <v/>
      </c>
      <c r="Q146" s="13"/>
      <c r="R146" s="36"/>
      <c r="S146" s="37"/>
    </row>
    <row r="147" spans="1:19" s="24" customFormat="1" ht="20.100000000000001" customHeight="1">
      <c r="B147" s="61" t="s">
        <v>255</v>
      </c>
      <c r="C147" s="62" t="s">
        <v>306</v>
      </c>
      <c r="D147" s="63"/>
      <c r="E147" s="182"/>
      <c r="F147" s="182"/>
      <c r="G147" s="182"/>
      <c r="H147" s="64"/>
      <c r="I147" s="103"/>
      <c r="J147" s="106"/>
      <c r="K147" s="106"/>
      <c r="L147" s="106"/>
      <c r="M147" s="106"/>
      <c r="N147" s="92">
        <f>SUBTOTAL(9,N149:N158)</f>
        <v>0</v>
      </c>
      <c r="O147" s="67">
        <f>SUBTOTAL(9,O149:O158)</f>
        <v>0</v>
      </c>
      <c r="Q147" s="35"/>
      <c r="R147" s="36"/>
      <c r="S147" s="37"/>
    </row>
    <row r="148" spans="1:19" s="24" customFormat="1" ht="20.100000000000001" customHeight="1">
      <c r="B148" s="68"/>
      <c r="C148" s="69"/>
      <c r="D148" s="70"/>
      <c r="E148" s="184"/>
      <c r="F148" s="184"/>
      <c r="G148" s="184"/>
      <c r="H148" s="71"/>
      <c r="I148" s="103"/>
      <c r="J148" s="107"/>
      <c r="K148" s="107"/>
      <c r="L148" s="107"/>
      <c r="M148" s="107"/>
      <c r="N148" s="96"/>
      <c r="O148" s="74"/>
      <c r="Q148" s="35"/>
      <c r="R148" s="36"/>
      <c r="S148" s="37"/>
    </row>
    <row r="149" spans="1:19" s="51" customFormat="1" ht="60" customHeight="1">
      <c r="A149" s="108"/>
      <c r="B149" s="109" t="s">
        <v>307</v>
      </c>
      <c r="C149" s="99" t="s">
        <v>317</v>
      </c>
      <c r="D149" s="100" t="s">
        <v>9</v>
      </c>
      <c r="E149" s="179"/>
      <c r="F149" s="179"/>
      <c r="G149" s="179"/>
      <c r="H149" s="48">
        <f t="shared" ref="H149:H157" si="153">ROUND(+E149+F149+G149,2)</f>
        <v>0</v>
      </c>
      <c r="I149" s="49"/>
      <c r="J149" s="47">
        <v>38</v>
      </c>
      <c r="K149" s="47">
        <f t="shared" ref="K149:K157" si="154">ROUND($J149*E149,2)</f>
        <v>0</v>
      </c>
      <c r="L149" s="47">
        <f t="shared" ref="L149:L157" si="155">ROUND($J149*F149,2)</f>
        <v>0</v>
      </c>
      <c r="M149" s="47">
        <f t="shared" ref="M149:M157" si="156">ROUND($J149*G149,2)</f>
        <v>0</v>
      </c>
      <c r="N149" s="47">
        <f t="shared" ref="N149:N157" si="157">ROUND($J149*H149,2)</f>
        <v>0</v>
      </c>
      <c r="O149" s="50" t="str">
        <f t="shared" ref="O149:O158" si="158">IFERROR(+$N149/$J$410,"")</f>
        <v/>
      </c>
      <c r="Q149" s="13"/>
      <c r="R149" s="36"/>
      <c r="S149" s="37"/>
    </row>
    <row r="150" spans="1:19" s="51" customFormat="1" ht="60" customHeight="1">
      <c r="A150" s="108"/>
      <c r="B150" s="109" t="s">
        <v>308</v>
      </c>
      <c r="C150" s="99" t="s">
        <v>318</v>
      </c>
      <c r="D150" s="100" t="s">
        <v>9</v>
      </c>
      <c r="E150" s="179"/>
      <c r="F150" s="179"/>
      <c r="G150" s="179"/>
      <c r="H150" s="48">
        <f t="shared" si="153"/>
        <v>0</v>
      </c>
      <c r="I150" s="49"/>
      <c r="J150" s="47">
        <v>23</v>
      </c>
      <c r="K150" s="47">
        <f t="shared" si="154"/>
        <v>0</v>
      </c>
      <c r="L150" s="47">
        <f t="shared" si="155"/>
        <v>0</v>
      </c>
      <c r="M150" s="47">
        <f t="shared" si="156"/>
        <v>0</v>
      </c>
      <c r="N150" s="47">
        <f t="shared" si="157"/>
        <v>0</v>
      </c>
      <c r="O150" s="50" t="str">
        <f t="shared" si="158"/>
        <v/>
      </c>
      <c r="Q150" s="13"/>
      <c r="R150" s="36"/>
      <c r="S150" s="37"/>
    </row>
    <row r="151" spans="1:19" s="51" customFormat="1" ht="60" customHeight="1">
      <c r="A151" s="108"/>
      <c r="B151" s="109" t="s">
        <v>309</v>
      </c>
      <c r="C151" s="99" t="s">
        <v>319</v>
      </c>
      <c r="D151" s="100" t="s">
        <v>9</v>
      </c>
      <c r="E151" s="179"/>
      <c r="F151" s="179"/>
      <c r="G151" s="179"/>
      <c r="H151" s="48">
        <f t="shared" si="153"/>
        <v>0</v>
      </c>
      <c r="I151" s="49"/>
      <c r="J151" s="47">
        <v>1</v>
      </c>
      <c r="K151" s="47">
        <f t="shared" si="154"/>
        <v>0</v>
      </c>
      <c r="L151" s="47">
        <f t="shared" si="155"/>
        <v>0</v>
      </c>
      <c r="M151" s="47">
        <f t="shared" si="156"/>
        <v>0</v>
      </c>
      <c r="N151" s="47">
        <f t="shared" si="157"/>
        <v>0</v>
      </c>
      <c r="O151" s="50" t="str">
        <f t="shared" si="158"/>
        <v/>
      </c>
      <c r="Q151" s="13"/>
      <c r="R151" s="36"/>
      <c r="S151" s="37"/>
    </row>
    <row r="152" spans="1:19" s="51" customFormat="1" ht="60" customHeight="1">
      <c r="A152" s="108"/>
      <c r="B152" s="109" t="s">
        <v>310</v>
      </c>
      <c r="C152" s="99" t="s">
        <v>320</v>
      </c>
      <c r="D152" s="100" t="s">
        <v>9</v>
      </c>
      <c r="E152" s="179"/>
      <c r="F152" s="179"/>
      <c r="G152" s="179"/>
      <c r="H152" s="48">
        <f t="shared" ref="H152:H153" si="159">ROUND(+E152+F152+G152,2)</f>
        <v>0</v>
      </c>
      <c r="I152" s="49"/>
      <c r="J152" s="47">
        <v>37</v>
      </c>
      <c r="K152" s="47">
        <f t="shared" ref="K152:K153" si="160">ROUND($J152*E152,2)</f>
        <v>0</v>
      </c>
      <c r="L152" s="47">
        <f t="shared" ref="L152:L153" si="161">ROUND($J152*F152,2)</f>
        <v>0</v>
      </c>
      <c r="M152" s="47">
        <f t="shared" ref="M152:M153" si="162">ROUND($J152*G152,2)</f>
        <v>0</v>
      </c>
      <c r="N152" s="47">
        <f t="shared" ref="N152:N153" si="163">ROUND($J152*H152,2)</f>
        <v>0</v>
      </c>
      <c r="O152" s="50" t="str">
        <f t="shared" si="158"/>
        <v/>
      </c>
      <c r="Q152" s="13"/>
      <c r="R152" s="36"/>
      <c r="S152" s="37"/>
    </row>
    <row r="153" spans="1:19" s="51" customFormat="1" ht="60" customHeight="1">
      <c r="A153" s="108"/>
      <c r="B153" s="109" t="s">
        <v>311</v>
      </c>
      <c r="C153" s="99" t="s">
        <v>321</v>
      </c>
      <c r="D153" s="100" t="s">
        <v>9</v>
      </c>
      <c r="E153" s="179"/>
      <c r="F153" s="179"/>
      <c r="G153" s="179"/>
      <c r="H153" s="48">
        <f t="shared" si="159"/>
        <v>0</v>
      </c>
      <c r="I153" s="49"/>
      <c r="J153" s="47">
        <v>26</v>
      </c>
      <c r="K153" s="47">
        <f t="shared" si="160"/>
        <v>0</v>
      </c>
      <c r="L153" s="47">
        <f t="shared" si="161"/>
        <v>0</v>
      </c>
      <c r="M153" s="47">
        <f t="shared" si="162"/>
        <v>0</v>
      </c>
      <c r="N153" s="47">
        <f t="shared" si="163"/>
        <v>0</v>
      </c>
      <c r="O153" s="50" t="str">
        <f t="shared" si="158"/>
        <v/>
      </c>
      <c r="Q153" s="13"/>
      <c r="R153" s="36"/>
      <c r="S153" s="37"/>
    </row>
    <row r="154" spans="1:19" s="51" customFormat="1" ht="60" customHeight="1">
      <c r="A154" s="108"/>
      <c r="B154" s="109" t="s">
        <v>312</v>
      </c>
      <c r="C154" s="99" t="s">
        <v>322</v>
      </c>
      <c r="D154" s="100" t="s">
        <v>9</v>
      </c>
      <c r="E154" s="179"/>
      <c r="F154" s="179"/>
      <c r="G154" s="179"/>
      <c r="H154" s="48">
        <f t="shared" ref="H154:H155" si="164">ROUND(+E154+F154+G154,2)</f>
        <v>0</v>
      </c>
      <c r="I154" s="49"/>
      <c r="J154" s="47">
        <v>5</v>
      </c>
      <c r="K154" s="47">
        <f t="shared" ref="K154:K155" si="165">ROUND($J154*E154,2)</f>
        <v>0</v>
      </c>
      <c r="L154" s="47">
        <f t="shared" ref="L154:L155" si="166">ROUND($J154*F154,2)</f>
        <v>0</v>
      </c>
      <c r="M154" s="47">
        <f t="shared" ref="M154:M155" si="167">ROUND($J154*G154,2)</f>
        <v>0</v>
      </c>
      <c r="N154" s="47">
        <f t="shared" ref="N154:N155" si="168">ROUND($J154*H154,2)</f>
        <v>0</v>
      </c>
      <c r="O154" s="50" t="str">
        <f t="shared" si="158"/>
        <v/>
      </c>
      <c r="Q154" s="13"/>
      <c r="R154" s="36"/>
      <c r="S154" s="37"/>
    </row>
    <row r="155" spans="1:19" s="51" customFormat="1" ht="60" customHeight="1">
      <c r="A155" s="108"/>
      <c r="B155" s="109" t="s">
        <v>313</v>
      </c>
      <c r="C155" s="99" t="s">
        <v>323</v>
      </c>
      <c r="D155" s="100" t="s">
        <v>9</v>
      </c>
      <c r="E155" s="179"/>
      <c r="F155" s="179"/>
      <c r="G155" s="179"/>
      <c r="H155" s="48">
        <f t="shared" si="164"/>
        <v>0</v>
      </c>
      <c r="I155" s="49"/>
      <c r="J155" s="47">
        <v>10</v>
      </c>
      <c r="K155" s="47">
        <f t="shared" si="165"/>
        <v>0</v>
      </c>
      <c r="L155" s="47">
        <f t="shared" si="166"/>
        <v>0</v>
      </c>
      <c r="M155" s="47">
        <f t="shared" si="167"/>
        <v>0</v>
      </c>
      <c r="N155" s="47">
        <f t="shared" si="168"/>
        <v>0</v>
      </c>
      <c r="O155" s="50" t="str">
        <f t="shared" si="158"/>
        <v/>
      </c>
      <c r="Q155" s="13"/>
      <c r="R155" s="36"/>
      <c r="S155" s="37"/>
    </row>
    <row r="156" spans="1:19" s="51" customFormat="1" ht="60" customHeight="1">
      <c r="A156" s="108"/>
      <c r="B156" s="109" t="s">
        <v>314</v>
      </c>
      <c r="C156" s="99" t="s">
        <v>324</v>
      </c>
      <c r="D156" s="100" t="s">
        <v>9</v>
      </c>
      <c r="E156" s="179"/>
      <c r="F156" s="179"/>
      <c r="G156" s="179"/>
      <c r="H156" s="48">
        <f t="shared" si="153"/>
        <v>0</v>
      </c>
      <c r="I156" s="49"/>
      <c r="J156" s="47">
        <v>1</v>
      </c>
      <c r="K156" s="47">
        <f t="shared" si="154"/>
        <v>0</v>
      </c>
      <c r="L156" s="47">
        <f t="shared" si="155"/>
        <v>0</v>
      </c>
      <c r="M156" s="47">
        <f t="shared" si="156"/>
        <v>0</v>
      </c>
      <c r="N156" s="47">
        <f t="shared" si="157"/>
        <v>0</v>
      </c>
      <c r="O156" s="50" t="str">
        <f t="shared" si="158"/>
        <v/>
      </c>
      <c r="Q156" s="13"/>
      <c r="R156" s="36"/>
      <c r="S156" s="37"/>
    </row>
    <row r="157" spans="1:19" s="51" customFormat="1" ht="60" customHeight="1">
      <c r="A157" s="108"/>
      <c r="B157" s="109" t="s">
        <v>315</v>
      </c>
      <c r="C157" s="99" t="s">
        <v>325</v>
      </c>
      <c r="D157" s="100" t="s">
        <v>9</v>
      </c>
      <c r="E157" s="179"/>
      <c r="F157" s="179"/>
      <c r="G157" s="179"/>
      <c r="H157" s="48">
        <f t="shared" si="153"/>
        <v>0</v>
      </c>
      <c r="I157" s="49"/>
      <c r="J157" s="47">
        <v>1</v>
      </c>
      <c r="K157" s="47">
        <f t="shared" si="154"/>
        <v>0</v>
      </c>
      <c r="L157" s="47">
        <f t="shared" si="155"/>
        <v>0</v>
      </c>
      <c r="M157" s="47">
        <f t="shared" si="156"/>
        <v>0</v>
      </c>
      <c r="N157" s="47">
        <f t="shared" si="157"/>
        <v>0</v>
      </c>
      <c r="O157" s="50" t="str">
        <f t="shared" si="158"/>
        <v/>
      </c>
      <c r="Q157" s="13"/>
      <c r="R157" s="36"/>
      <c r="S157" s="37"/>
    </row>
    <row r="158" spans="1:19" s="51" customFormat="1" ht="60" customHeight="1">
      <c r="A158" s="108"/>
      <c r="B158" s="109" t="s">
        <v>316</v>
      </c>
      <c r="C158" s="99" t="s">
        <v>326</v>
      </c>
      <c r="D158" s="100" t="s">
        <v>9</v>
      </c>
      <c r="E158" s="179"/>
      <c r="F158" s="179"/>
      <c r="G158" s="179"/>
      <c r="H158" s="48">
        <f t="shared" ref="H158" si="169">ROUND(+E158+F158+G158,2)</f>
        <v>0</v>
      </c>
      <c r="I158" s="49"/>
      <c r="J158" s="47">
        <v>1</v>
      </c>
      <c r="K158" s="47">
        <f t="shared" ref="K158" si="170">ROUND($J158*E158,2)</f>
        <v>0</v>
      </c>
      <c r="L158" s="47">
        <f t="shared" ref="L158" si="171">ROUND($J158*F158,2)</f>
        <v>0</v>
      </c>
      <c r="M158" s="47">
        <f t="shared" ref="M158" si="172">ROUND($J158*G158,2)</f>
        <v>0</v>
      </c>
      <c r="N158" s="47">
        <f t="shared" ref="N158" si="173">ROUND($J158*H158,2)</f>
        <v>0</v>
      </c>
      <c r="O158" s="50" t="str">
        <f t="shared" si="158"/>
        <v/>
      </c>
      <c r="Q158" s="13"/>
      <c r="R158" s="36"/>
      <c r="S158" s="37"/>
    </row>
    <row r="159" spans="1:19" s="24" customFormat="1" ht="20.100000000000001" customHeight="1">
      <c r="B159" s="61" t="s">
        <v>256</v>
      </c>
      <c r="C159" s="112" t="s">
        <v>327</v>
      </c>
      <c r="D159" s="63"/>
      <c r="E159" s="182"/>
      <c r="F159" s="182"/>
      <c r="G159" s="182"/>
      <c r="H159" s="64"/>
      <c r="I159" s="103"/>
      <c r="J159" s="106"/>
      <c r="K159" s="106"/>
      <c r="L159" s="106"/>
      <c r="M159" s="106"/>
      <c r="N159" s="92">
        <f>SUBTOTAL(9,N161:N164)</f>
        <v>0</v>
      </c>
      <c r="O159" s="67">
        <f>SUBTOTAL(9,O161:O164)</f>
        <v>0</v>
      </c>
      <c r="Q159" s="35"/>
      <c r="R159" s="36"/>
      <c r="S159" s="37"/>
    </row>
    <row r="160" spans="1:19" s="24" customFormat="1" ht="20.100000000000001" customHeight="1">
      <c r="B160" s="68"/>
      <c r="C160" s="69"/>
      <c r="D160" s="70"/>
      <c r="E160" s="184"/>
      <c r="F160" s="184"/>
      <c r="G160" s="184"/>
      <c r="H160" s="71"/>
      <c r="I160" s="103"/>
      <c r="J160" s="107"/>
      <c r="K160" s="107"/>
      <c r="L160" s="107"/>
      <c r="M160" s="107"/>
      <c r="N160" s="96"/>
      <c r="O160" s="74"/>
      <c r="Q160" s="35"/>
      <c r="R160" s="36"/>
      <c r="S160" s="37"/>
    </row>
    <row r="161" spans="1:19" s="51" customFormat="1" ht="60" customHeight="1">
      <c r="A161" s="108"/>
      <c r="B161" s="109" t="s">
        <v>328</v>
      </c>
      <c r="C161" s="99" t="s">
        <v>332</v>
      </c>
      <c r="D161" s="100" t="s">
        <v>9</v>
      </c>
      <c r="E161" s="179"/>
      <c r="F161" s="179"/>
      <c r="G161" s="179"/>
      <c r="H161" s="48">
        <f t="shared" ref="H161:H163" si="174">ROUND(+E161+F161+G161,2)</f>
        <v>0</v>
      </c>
      <c r="I161" s="49"/>
      <c r="J161" s="47">
        <v>51</v>
      </c>
      <c r="K161" s="47">
        <f t="shared" ref="K161:K163" si="175">ROUND($J161*E161,2)</f>
        <v>0</v>
      </c>
      <c r="L161" s="47">
        <f t="shared" ref="L161:L163" si="176">ROUND($J161*F161,2)</f>
        <v>0</v>
      </c>
      <c r="M161" s="47">
        <f t="shared" ref="M161:M163" si="177">ROUND($J161*G161,2)</f>
        <v>0</v>
      </c>
      <c r="N161" s="47">
        <f t="shared" ref="N161:N163" si="178">ROUND($J161*H161,2)</f>
        <v>0</v>
      </c>
      <c r="O161" s="50" t="str">
        <f>IFERROR(+$N161/$J$410,"")</f>
        <v/>
      </c>
      <c r="Q161" s="13"/>
      <c r="R161" s="36"/>
      <c r="S161" s="37"/>
    </row>
    <row r="162" spans="1:19" s="51" customFormat="1" ht="39.950000000000003" customHeight="1">
      <c r="A162" s="108"/>
      <c r="B162" s="109" t="s">
        <v>329</v>
      </c>
      <c r="C162" s="99" t="s">
        <v>333</v>
      </c>
      <c r="D162" s="100" t="s">
        <v>9</v>
      </c>
      <c r="E162" s="179"/>
      <c r="F162" s="179"/>
      <c r="G162" s="179"/>
      <c r="H162" s="48">
        <f t="shared" si="174"/>
        <v>0</v>
      </c>
      <c r="I162" s="49"/>
      <c r="J162" s="47">
        <v>18</v>
      </c>
      <c r="K162" s="47">
        <f t="shared" si="175"/>
        <v>0</v>
      </c>
      <c r="L162" s="47">
        <f t="shared" si="176"/>
        <v>0</v>
      </c>
      <c r="M162" s="47">
        <f t="shared" si="177"/>
        <v>0</v>
      </c>
      <c r="N162" s="47">
        <f t="shared" si="178"/>
        <v>0</v>
      </c>
      <c r="O162" s="50" t="str">
        <f>IFERROR(+$N162/$J$410,"")</f>
        <v/>
      </c>
      <c r="Q162" s="13"/>
      <c r="R162" s="36"/>
      <c r="S162" s="37"/>
    </row>
    <row r="163" spans="1:19" s="51" customFormat="1" ht="39.950000000000003" customHeight="1">
      <c r="A163" s="108"/>
      <c r="B163" s="109" t="s">
        <v>330</v>
      </c>
      <c r="C163" s="99" t="s">
        <v>334</v>
      </c>
      <c r="D163" s="100" t="s">
        <v>9</v>
      </c>
      <c r="E163" s="179"/>
      <c r="F163" s="179"/>
      <c r="G163" s="179"/>
      <c r="H163" s="48">
        <f t="shared" si="174"/>
        <v>0</v>
      </c>
      <c r="I163" s="49"/>
      <c r="J163" s="47">
        <v>18</v>
      </c>
      <c r="K163" s="47">
        <f t="shared" si="175"/>
        <v>0</v>
      </c>
      <c r="L163" s="47">
        <f t="shared" si="176"/>
        <v>0</v>
      </c>
      <c r="M163" s="47">
        <f t="shared" si="177"/>
        <v>0</v>
      </c>
      <c r="N163" s="47">
        <f t="shared" si="178"/>
        <v>0</v>
      </c>
      <c r="O163" s="50" t="str">
        <f>IFERROR(+$N163/$J$410,"")</f>
        <v/>
      </c>
      <c r="Q163" s="13"/>
      <c r="R163" s="36"/>
      <c r="S163" s="37"/>
    </row>
    <row r="164" spans="1:19" s="51" customFormat="1" ht="39.950000000000003" customHeight="1">
      <c r="A164" s="108"/>
      <c r="B164" s="109" t="s">
        <v>331</v>
      </c>
      <c r="C164" s="99" t="s">
        <v>335</v>
      </c>
      <c r="D164" s="100" t="s">
        <v>9</v>
      </c>
      <c r="E164" s="179"/>
      <c r="F164" s="179"/>
      <c r="G164" s="179"/>
      <c r="H164" s="48">
        <f t="shared" ref="H164" si="179">ROUND(+E164+F164+G164,2)</f>
        <v>0</v>
      </c>
      <c r="I164" s="49"/>
      <c r="J164" s="47">
        <v>79</v>
      </c>
      <c r="K164" s="47">
        <f t="shared" ref="K164" si="180">ROUND($J164*E164,2)</f>
        <v>0</v>
      </c>
      <c r="L164" s="47">
        <f t="shared" ref="L164" si="181">ROUND($J164*F164,2)</f>
        <v>0</v>
      </c>
      <c r="M164" s="47">
        <f t="shared" ref="M164" si="182">ROUND($J164*G164,2)</f>
        <v>0</v>
      </c>
      <c r="N164" s="47">
        <f t="shared" ref="N164" si="183">ROUND($J164*H164,2)</f>
        <v>0</v>
      </c>
      <c r="O164" s="50" t="str">
        <f>IFERROR(+$N164/$J$410,"")</f>
        <v/>
      </c>
      <c r="Q164" s="13"/>
      <c r="R164" s="36"/>
      <c r="S164" s="37"/>
    </row>
    <row r="165" spans="1:19" s="24" customFormat="1" ht="20.100000000000001" customHeight="1">
      <c r="B165" s="61" t="s">
        <v>257</v>
      </c>
      <c r="C165" s="62" t="s">
        <v>336</v>
      </c>
      <c r="D165" s="63"/>
      <c r="E165" s="182"/>
      <c r="F165" s="182"/>
      <c r="G165" s="182"/>
      <c r="H165" s="64"/>
      <c r="I165" s="103"/>
      <c r="J165" s="106"/>
      <c r="K165" s="106"/>
      <c r="L165" s="106"/>
      <c r="M165" s="106"/>
      <c r="N165" s="92">
        <f>SUBTOTAL(9,N167:N171)</f>
        <v>0</v>
      </c>
      <c r="O165" s="67">
        <f>SUBTOTAL(9,O167:O171)</f>
        <v>0</v>
      </c>
      <c r="Q165" s="35"/>
      <c r="R165" s="36"/>
      <c r="S165" s="37"/>
    </row>
    <row r="166" spans="1:19" s="24" customFormat="1" ht="20.100000000000001" customHeight="1">
      <c r="B166" s="68"/>
      <c r="C166" s="69"/>
      <c r="D166" s="70"/>
      <c r="E166" s="184"/>
      <c r="F166" s="184"/>
      <c r="G166" s="184"/>
      <c r="H166" s="71"/>
      <c r="I166" s="103"/>
      <c r="J166" s="107"/>
      <c r="K166" s="107"/>
      <c r="L166" s="107"/>
      <c r="M166" s="107"/>
      <c r="N166" s="96"/>
      <c r="O166" s="74"/>
      <c r="Q166" s="35"/>
      <c r="R166" s="36"/>
      <c r="S166" s="37"/>
    </row>
    <row r="167" spans="1:19" s="51" customFormat="1" ht="60" customHeight="1">
      <c r="A167" s="108"/>
      <c r="B167" s="109" t="s">
        <v>337</v>
      </c>
      <c r="C167" s="99" t="s">
        <v>342</v>
      </c>
      <c r="D167" s="100" t="s">
        <v>6</v>
      </c>
      <c r="E167" s="179"/>
      <c r="F167" s="179"/>
      <c r="G167" s="179"/>
      <c r="H167" s="48">
        <f t="shared" ref="H167:H170" si="184">ROUND(+E167+F167+G167,2)</f>
        <v>0</v>
      </c>
      <c r="I167" s="49"/>
      <c r="J167" s="47">
        <v>233</v>
      </c>
      <c r="K167" s="47">
        <f t="shared" ref="K167:K170" si="185">ROUND($J167*E167,2)</f>
        <v>0</v>
      </c>
      <c r="L167" s="47">
        <f t="shared" ref="L167:L170" si="186">ROUND($J167*F167,2)</f>
        <v>0</v>
      </c>
      <c r="M167" s="47">
        <f t="shared" ref="M167:M170" si="187">ROUND($J167*G167,2)</f>
        <v>0</v>
      </c>
      <c r="N167" s="47">
        <f t="shared" ref="N167:N170" si="188">ROUND($J167*H167,2)</f>
        <v>0</v>
      </c>
      <c r="O167" s="50" t="str">
        <f>IFERROR(+$N167/$J$410,"")</f>
        <v/>
      </c>
      <c r="Q167" s="13"/>
      <c r="R167" s="36"/>
      <c r="S167" s="37"/>
    </row>
    <row r="168" spans="1:19" s="51" customFormat="1" ht="60" customHeight="1">
      <c r="A168" s="108"/>
      <c r="B168" s="109" t="s">
        <v>338</v>
      </c>
      <c r="C168" s="99" t="s">
        <v>343</v>
      </c>
      <c r="D168" s="100" t="s">
        <v>6</v>
      </c>
      <c r="E168" s="179"/>
      <c r="F168" s="179"/>
      <c r="G168" s="179"/>
      <c r="H168" s="48">
        <f t="shared" ref="H168" si="189">ROUND(+E168+F168+G168,2)</f>
        <v>0</v>
      </c>
      <c r="I168" s="49"/>
      <c r="J168" s="47">
        <v>12</v>
      </c>
      <c r="K168" s="47">
        <f t="shared" ref="K168" si="190">ROUND($J168*E168,2)</f>
        <v>0</v>
      </c>
      <c r="L168" s="47">
        <f t="shared" ref="L168" si="191">ROUND($J168*F168,2)</f>
        <v>0</v>
      </c>
      <c r="M168" s="47">
        <f t="shared" ref="M168" si="192">ROUND($J168*G168,2)</f>
        <v>0</v>
      </c>
      <c r="N168" s="47">
        <f t="shared" ref="N168" si="193">ROUND($J168*H168,2)</f>
        <v>0</v>
      </c>
      <c r="O168" s="50" t="str">
        <f>IFERROR(+$N168/$J$410,"")</f>
        <v/>
      </c>
      <c r="Q168" s="13"/>
      <c r="R168" s="36"/>
      <c r="S168" s="37"/>
    </row>
    <row r="169" spans="1:19" s="51" customFormat="1" ht="60" customHeight="1">
      <c r="A169" s="108"/>
      <c r="B169" s="109" t="s">
        <v>339</v>
      </c>
      <c r="C169" s="99" t="s">
        <v>344</v>
      </c>
      <c r="D169" s="100" t="s">
        <v>6</v>
      </c>
      <c r="E169" s="179"/>
      <c r="F169" s="179"/>
      <c r="G169" s="179"/>
      <c r="H169" s="48">
        <f t="shared" si="184"/>
        <v>0</v>
      </c>
      <c r="I169" s="49"/>
      <c r="J169" s="47">
        <v>3</v>
      </c>
      <c r="K169" s="47">
        <f t="shared" si="185"/>
        <v>0</v>
      </c>
      <c r="L169" s="47">
        <f t="shared" si="186"/>
        <v>0</v>
      </c>
      <c r="M169" s="47">
        <f t="shared" si="187"/>
        <v>0</v>
      </c>
      <c r="N169" s="47">
        <f t="shared" si="188"/>
        <v>0</v>
      </c>
      <c r="O169" s="50" t="str">
        <f>IFERROR(+$N169/$J$410,"")</f>
        <v/>
      </c>
      <c r="Q169" s="13"/>
      <c r="R169" s="36"/>
      <c r="S169" s="37"/>
    </row>
    <row r="170" spans="1:19" s="51" customFormat="1" ht="60" customHeight="1">
      <c r="A170" s="108"/>
      <c r="B170" s="109" t="s">
        <v>340</v>
      </c>
      <c r="C170" s="99" t="s">
        <v>345</v>
      </c>
      <c r="D170" s="100" t="s">
        <v>6</v>
      </c>
      <c r="E170" s="179"/>
      <c r="F170" s="179"/>
      <c r="G170" s="179"/>
      <c r="H170" s="48">
        <f t="shared" si="184"/>
        <v>0</v>
      </c>
      <c r="I170" s="49"/>
      <c r="J170" s="47">
        <v>438</v>
      </c>
      <c r="K170" s="47">
        <f t="shared" si="185"/>
        <v>0</v>
      </c>
      <c r="L170" s="47">
        <f t="shared" si="186"/>
        <v>0</v>
      </c>
      <c r="M170" s="47">
        <f t="shared" si="187"/>
        <v>0</v>
      </c>
      <c r="N170" s="47">
        <f t="shared" si="188"/>
        <v>0</v>
      </c>
      <c r="O170" s="50" t="str">
        <f>IFERROR(+$N170/$J$410,"")</f>
        <v/>
      </c>
      <c r="Q170" s="13"/>
      <c r="R170" s="36"/>
      <c r="S170" s="37"/>
    </row>
    <row r="171" spans="1:19" s="51" customFormat="1" ht="60" customHeight="1">
      <c r="A171" s="108"/>
      <c r="B171" s="109" t="s">
        <v>341</v>
      </c>
      <c r="C171" s="99" t="s">
        <v>346</v>
      </c>
      <c r="D171" s="100" t="s">
        <v>6</v>
      </c>
      <c r="E171" s="179"/>
      <c r="F171" s="179"/>
      <c r="G171" s="179"/>
      <c r="H171" s="48">
        <f t="shared" ref="H171" si="194">ROUND(+E171+F171+G171,2)</f>
        <v>0</v>
      </c>
      <c r="I171" s="49"/>
      <c r="J171" s="47">
        <v>224</v>
      </c>
      <c r="K171" s="47">
        <f t="shared" ref="K171" si="195">ROUND($J171*E171,2)</f>
        <v>0</v>
      </c>
      <c r="L171" s="47">
        <f t="shared" ref="L171" si="196">ROUND($J171*F171,2)</f>
        <v>0</v>
      </c>
      <c r="M171" s="47">
        <f t="shared" ref="M171" si="197">ROUND($J171*G171,2)</f>
        <v>0</v>
      </c>
      <c r="N171" s="47">
        <f t="shared" ref="N171" si="198">ROUND($J171*H171,2)</f>
        <v>0</v>
      </c>
      <c r="O171" s="50" t="str">
        <f>IFERROR(+$N171/$J$410,"")</f>
        <v/>
      </c>
      <c r="Q171" s="13"/>
      <c r="R171" s="36"/>
      <c r="S171" s="37"/>
    </row>
    <row r="172" spans="1:19" s="24" customFormat="1" ht="20.100000000000001" customHeight="1">
      <c r="B172" s="61" t="s">
        <v>258</v>
      </c>
      <c r="C172" s="62" t="s">
        <v>347</v>
      </c>
      <c r="D172" s="63"/>
      <c r="E172" s="182"/>
      <c r="F172" s="182"/>
      <c r="G172" s="182"/>
      <c r="H172" s="64"/>
      <c r="I172" s="103"/>
      <c r="J172" s="106"/>
      <c r="K172" s="106"/>
      <c r="L172" s="106"/>
      <c r="M172" s="106"/>
      <c r="N172" s="92">
        <f>SUBTOTAL(9,N174:N183)</f>
        <v>0</v>
      </c>
      <c r="O172" s="67">
        <f>SUBTOTAL(9,O174:O183)</f>
        <v>0</v>
      </c>
      <c r="Q172" s="35"/>
      <c r="R172" s="36"/>
      <c r="S172" s="37"/>
    </row>
    <row r="173" spans="1:19" s="24" customFormat="1" ht="20.100000000000001" customHeight="1">
      <c r="B173" s="68"/>
      <c r="C173" s="69"/>
      <c r="D173" s="70"/>
      <c r="E173" s="184"/>
      <c r="F173" s="184"/>
      <c r="G173" s="184"/>
      <c r="H173" s="71"/>
      <c r="I173" s="103"/>
      <c r="J173" s="107"/>
      <c r="K173" s="107"/>
      <c r="L173" s="107"/>
      <c r="M173" s="107"/>
      <c r="N173" s="96"/>
      <c r="O173" s="74"/>
      <c r="Q173" s="35"/>
      <c r="R173" s="36"/>
      <c r="S173" s="37"/>
    </row>
    <row r="174" spans="1:19" s="51" customFormat="1" ht="99.95" customHeight="1">
      <c r="A174" s="108"/>
      <c r="B174" s="109" t="s">
        <v>348</v>
      </c>
      <c r="C174" s="99" t="s">
        <v>358</v>
      </c>
      <c r="D174" s="100" t="s">
        <v>9</v>
      </c>
      <c r="E174" s="179"/>
      <c r="F174" s="179"/>
      <c r="G174" s="179"/>
      <c r="H174" s="48">
        <f t="shared" ref="H174:H183" si="199">ROUND(+E174+F174+G174,2)</f>
        <v>0</v>
      </c>
      <c r="I174" s="49"/>
      <c r="J174" s="47">
        <v>12</v>
      </c>
      <c r="K174" s="47">
        <f t="shared" ref="K174:K183" si="200">ROUND($J174*E174,2)</f>
        <v>0</v>
      </c>
      <c r="L174" s="47">
        <f t="shared" ref="L174:L183" si="201">ROUND($J174*F174,2)</f>
        <v>0</v>
      </c>
      <c r="M174" s="47">
        <f t="shared" ref="M174:M183" si="202">ROUND($J174*G174,2)</f>
        <v>0</v>
      </c>
      <c r="N174" s="47">
        <f t="shared" ref="N174:N183" si="203">ROUND($J174*H174,2)</f>
        <v>0</v>
      </c>
      <c r="O174" s="50" t="str">
        <f t="shared" ref="O174:O183" si="204">IFERROR(+$N174/$J$410,"")</f>
        <v/>
      </c>
      <c r="Q174" s="13"/>
      <c r="R174" s="36"/>
      <c r="S174" s="37"/>
    </row>
    <row r="175" spans="1:19" s="51" customFormat="1" ht="120" customHeight="1">
      <c r="A175" s="108"/>
      <c r="B175" s="109" t="s">
        <v>349</v>
      </c>
      <c r="C175" s="99" t="s">
        <v>359</v>
      </c>
      <c r="D175" s="100" t="s">
        <v>9</v>
      </c>
      <c r="E175" s="179"/>
      <c r="F175" s="179"/>
      <c r="G175" s="179"/>
      <c r="H175" s="48">
        <f t="shared" ref="H175:H177" si="205">ROUND(+E175+F175+G175,2)</f>
        <v>0</v>
      </c>
      <c r="I175" s="49"/>
      <c r="J175" s="47">
        <v>3</v>
      </c>
      <c r="K175" s="47">
        <f t="shared" ref="K175:K177" si="206">ROUND($J175*E175,2)</f>
        <v>0</v>
      </c>
      <c r="L175" s="47">
        <f t="shared" ref="L175:L177" si="207">ROUND($J175*F175,2)</f>
        <v>0</v>
      </c>
      <c r="M175" s="47">
        <f t="shared" ref="M175:M177" si="208">ROUND($J175*G175,2)</f>
        <v>0</v>
      </c>
      <c r="N175" s="47">
        <f t="shared" ref="N175:N177" si="209">ROUND($J175*H175,2)</f>
        <v>0</v>
      </c>
      <c r="O175" s="50" t="str">
        <f t="shared" si="204"/>
        <v/>
      </c>
      <c r="Q175" s="13"/>
      <c r="R175" s="36"/>
      <c r="S175" s="37"/>
    </row>
    <row r="176" spans="1:19" s="51" customFormat="1" ht="180" customHeight="1">
      <c r="A176" s="108"/>
      <c r="B176" s="109" t="s">
        <v>350</v>
      </c>
      <c r="C176" s="99" t="s">
        <v>360</v>
      </c>
      <c r="D176" s="100" t="s">
        <v>9</v>
      </c>
      <c r="E176" s="179"/>
      <c r="F176" s="179"/>
      <c r="G176" s="179"/>
      <c r="H176" s="48">
        <f t="shared" si="205"/>
        <v>0</v>
      </c>
      <c r="I176" s="49"/>
      <c r="J176" s="47">
        <v>2</v>
      </c>
      <c r="K176" s="47">
        <f t="shared" si="206"/>
        <v>0</v>
      </c>
      <c r="L176" s="47">
        <f t="shared" si="207"/>
        <v>0</v>
      </c>
      <c r="M176" s="47">
        <f t="shared" si="208"/>
        <v>0</v>
      </c>
      <c r="N176" s="47">
        <f t="shared" si="209"/>
        <v>0</v>
      </c>
      <c r="O176" s="50" t="str">
        <f t="shared" si="204"/>
        <v/>
      </c>
      <c r="Q176" s="13"/>
      <c r="R176" s="36"/>
      <c r="S176" s="37"/>
    </row>
    <row r="177" spans="1:19" s="51" customFormat="1" ht="99.95" customHeight="1">
      <c r="A177" s="108"/>
      <c r="B177" s="109" t="s">
        <v>351</v>
      </c>
      <c r="C177" s="99" t="s">
        <v>361</v>
      </c>
      <c r="D177" s="100" t="s">
        <v>9</v>
      </c>
      <c r="E177" s="179"/>
      <c r="F177" s="179"/>
      <c r="G177" s="179"/>
      <c r="H177" s="48">
        <f t="shared" si="205"/>
        <v>0</v>
      </c>
      <c r="I177" s="49"/>
      <c r="J177" s="47">
        <v>1</v>
      </c>
      <c r="K177" s="47">
        <f t="shared" si="206"/>
        <v>0</v>
      </c>
      <c r="L177" s="47">
        <f t="shared" si="207"/>
        <v>0</v>
      </c>
      <c r="M177" s="47">
        <f t="shared" si="208"/>
        <v>0</v>
      </c>
      <c r="N177" s="47">
        <f t="shared" si="209"/>
        <v>0</v>
      </c>
      <c r="O177" s="50" t="str">
        <f t="shared" si="204"/>
        <v/>
      </c>
      <c r="Q177" s="13"/>
      <c r="R177" s="36"/>
      <c r="S177" s="37"/>
    </row>
    <row r="178" spans="1:19" s="51" customFormat="1" ht="80.099999999999994" customHeight="1">
      <c r="A178" s="108"/>
      <c r="B178" s="109" t="s">
        <v>352</v>
      </c>
      <c r="C178" s="99" t="s">
        <v>362</v>
      </c>
      <c r="D178" s="100" t="s">
        <v>9</v>
      </c>
      <c r="E178" s="179"/>
      <c r="F178" s="179"/>
      <c r="G178" s="179"/>
      <c r="H178" s="48">
        <f t="shared" ref="H178:H179" si="210">ROUND(+E178+F178+G178,2)</f>
        <v>0</v>
      </c>
      <c r="I178" s="49"/>
      <c r="J178" s="47">
        <v>9</v>
      </c>
      <c r="K178" s="47">
        <f t="shared" ref="K178:K179" si="211">ROUND($J178*E178,2)</f>
        <v>0</v>
      </c>
      <c r="L178" s="47">
        <f t="shared" ref="L178:L179" si="212">ROUND($J178*F178,2)</f>
        <v>0</v>
      </c>
      <c r="M178" s="47">
        <f t="shared" ref="M178:M179" si="213">ROUND($J178*G178,2)</f>
        <v>0</v>
      </c>
      <c r="N178" s="47">
        <f t="shared" ref="N178:N179" si="214">ROUND($J178*H178,2)</f>
        <v>0</v>
      </c>
      <c r="O178" s="50" t="str">
        <f t="shared" si="204"/>
        <v/>
      </c>
      <c r="Q178" s="13"/>
      <c r="R178" s="36"/>
      <c r="S178" s="37"/>
    </row>
    <row r="179" spans="1:19" s="51" customFormat="1" ht="99.95" customHeight="1">
      <c r="A179" s="108"/>
      <c r="B179" s="109" t="s">
        <v>353</v>
      </c>
      <c r="C179" s="99" t="s">
        <v>649</v>
      </c>
      <c r="D179" s="100" t="s">
        <v>9</v>
      </c>
      <c r="E179" s="179"/>
      <c r="F179" s="179"/>
      <c r="G179" s="179"/>
      <c r="H179" s="48">
        <f t="shared" si="210"/>
        <v>0</v>
      </c>
      <c r="I179" s="49"/>
      <c r="J179" s="47">
        <v>8</v>
      </c>
      <c r="K179" s="47">
        <f t="shared" si="211"/>
        <v>0</v>
      </c>
      <c r="L179" s="47">
        <f t="shared" si="212"/>
        <v>0</v>
      </c>
      <c r="M179" s="47">
        <f t="shared" si="213"/>
        <v>0</v>
      </c>
      <c r="N179" s="47">
        <f t="shared" si="214"/>
        <v>0</v>
      </c>
      <c r="O179" s="50" t="str">
        <f t="shared" si="204"/>
        <v/>
      </c>
      <c r="Q179" s="13"/>
      <c r="R179" s="36"/>
      <c r="S179" s="37"/>
    </row>
    <row r="180" spans="1:19" s="51" customFormat="1" ht="120" customHeight="1">
      <c r="A180" s="108"/>
      <c r="B180" s="109" t="s">
        <v>354</v>
      </c>
      <c r="C180" s="99" t="s">
        <v>363</v>
      </c>
      <c r="D180" s="100" t="s">
        <v>9</v>
      </c>
      <c r="E180" s="179"/>
      <c r="F180" s="179"/>
      <c r="G180" s="179"/>
      <c r="H180" s="48">
        <f t="shared" ref="H180:H181" si="215">ROUND(+E180+F180+G180,2)</f>
        <v>0</v>
      </c>
      <c r="I180" s="49"/>
      <c r="J180" s="47">
        <v>6</v>
      </c>
      <c r="K180" s="47">
        <f t="shared" ref="K180:K181" si="216">ROUND($J180*E180,2)</f>
        <v>0</v>
      </c>
      <c r="L180" s="47">
        <f t="shared" ref="L180:L181" si="217">ROUND($J180*F180,2)</f>
        <v>0</v>
      </c>
      <c r="M180" s="47">
        <f t="shared" ref="M180:M181" si="218">ROUND($J180*G180,2)</f>
        <v>0</v>
      </c>
      <c r="N180" s="47">
        <f t="shared" ref="N180:N181" si="219">ROUND($J180*H180,2)</f>
        <v>0</v>
      </c>
      <c r="O180" s="50" t="str">
        <f t="shared" si="204"/>
        <v/>
      </c>
      <c r="Q180" s="13"/>
      <c r="R180" s="36"/>
      <c r="S180" s="37"/>
    </row>
    <row r="181" spans="1:19" s="51" customFormat="1" ht="80.099999999999994" customHeight="1">
      <c r="A181" s="108"/>
      <c r="B181" s="109" t="s">
        <v>355</v>
      </c>
      <c r="C181" s="99" t="s">
        <v>364</v>
      </c>
      <c r="D181" s="100" t="s">
        <v>9</v>
      </c>
      <c r="E181" s="179"/>
      <c r="F181" s="179"/>
      <c r="G181" s="179"/>
      <c r="H181" s="48">
        <f t="shared" si="215"/>
        <v>0</v>
      </c>
      <c r="I181" s="49"/>
      <c r="J181" s="47">
        <v>2</v>
      </c>
      <c r="K181" s="47">
        <f t="shared" si="216"/>
        <v>0</v>
      </c>
      <c r="L181" s="47">
        <f t="shared" si="217"/>
        <v>0</v>
      </c>
      <c r="M181" s="47">
        <f t="shared" si="218"/>
        <v>0</v>
      </c>
      <c r="N181" s="47">
        <f t="shared" si="219"/>
        <v>0</v>
      </c>
      <c r="O181" s="50" t="str">
        <f t="shared" si="204"/>
        <v/>
      </c>
      <c r="Q181" s="13"/>
      <c r="R181" s="36"/>
      <c r="S181" s="37"/>
    </row>
    <row r="182" spans="1:19" s="51" customFormat="1" ht="180" customHeight="1">
      <c r="A182" s="108"/>
      <c r="B182" s="109" t="s">
        <v>356</v>
      </c>
      <c r="C182" s="99" t="s">
        <v>365</v>
      </c>
      <c r="D182" s="100" t="s">
        <v>9</v>
      </c>
      <c r="E182" s="179"/>
      <c r="F182" s="179"/>
      <c r="G182" s="179"/>
      <c r="H182" s="48">
        <f t="shared" ref="H182" si="220">ROUND(+E182+F182+G182,2)</f>
        <v>0</v>
      </c>
      <c r="I182" s="49"/>
      <c r="J182" s="47">
        <v>6</v>
      </c>
      <c r="K182" s="47">
        <f t="shared" ref="K182" si="221">ROUND($J182*E182,2)</f>
        <v>0</v>
      </c>
      <c r="L182" s="47">
        <f t="shared" ref="L182" si="222">ROUND($J182*F182,2)</f>
        <v>0</v>
      </c>
      <c r="M182" s="47">
        <f t="shared" ref="M182" si="223">ROUND($J182*G182,2)</f>
        <v>0</v>
      </c>
      <c r="N182" s="47">
        <f t="shared" ref="N182" si="224">ROUND($J182*H182,2)</f>
        <v>0</v>
      </c>
      <c r="O182" s="50" t="str">
        <f t="shared" si="204"/>
        <v/>
      </c>
      <c r="Q182" s="13"/>
      <c r="R182" s="36"/>
      <c r="S182" s="37"/>
    </row>
    <row r="183" spans="1:19" s="51" customFormat="1" ht="180" customHeight="1">
      <c r="A183" s="108"/>
      <c r="B183" s="109" t="s">
        <v>357</v>
      </c>
      <c r="C183" s="99" t="s">
        <v>366</v>
      </c>
      <c r="D183" s="100" t="s">
        <v>9</v>
      </c>
      <c r="E183" s="179"/>
      <c r="F183" s="179"/>
      <c r="G183" s="179"/>
      <c r="H183" s="48">
        <f t="shared" si="199"/>
        <v>0</v>
      </c>
      <c r="I183" s="49"/>
      <c r="J183" s="47">
        <v>45</v>
      </c>
      <c r="K183" s="47">
        <f t="shared" si="200"/>
        <v>0</v>
      </c>
      <c r="L183" s="47">
        <f t="shared" si="201"/>
        <v>0</v>
      </c>
      <c r="M183" s="47">
        <f t="shared" si="202"/>
        <v>0</v>
      </c>
      <c r="N183" s="47">
        <f t="shared" si="203"/>
        <v>0</v>
      </c>
      <c r="O183" s="50" t="str">
        <f t="shared" si="204"/>
        <v/>
      </c>
      <c r="Q183" s="13"/>
      <c r="R183" s="36"/>
      <c r="S183" s="37"/>
    </row>
    <row r="184" spans="1:19" s="24" customFormat="1" ht="20.100000000000001" customHeight="1">
      <c r="B184" s="61" t="s">
        <v>259</v>
      </c>
      <c r="C184" s="62" t="s">
        <v>367</v>
      </c>
      <c r="D184" s="63"/>
      <c r="E184" s="182"/>
      <c r="F184" s="182"/>
      <c r="G184" s="182"/>
      <c r="H184" s="64"/>
      <c r="I184" s="103"/>
      <c r="J184" s="106"/>
      <c r="K184" s="106"/>
      <c r="L184" s="106"/>
      <c r="M184" s="106"/>
      <c r="N184" s="92">
        <f>SUBTOTAL(9,N186:N189)</f>
        <v>0</v>
      </c>
      <c r="O184" s="67">
        <f>SUBTOTAL(9,O186:O189)</f>
        <v>0</v>
      </c>
      <c r="Q184" s="35"/>
      <c r="R184" s="36"/>
      <c r="S184" s="37"/>
    </row>
    <row r="185" spans="1:19" s="24" customFormat="1" ht="20.100000000000001" customHeight="1">
      <c r="B185" s="68"/>
      <c r="C185" s="69"/>
      <c r="D185" s="70"/>
      <c r="E185" s="184"/>
      <c r="F185" s="184"/>
      <c r="G185" s="184"/>
      <c r="H185" s="71"/>
      <c r="I185" s="103"/>
      <c r="J185" s="107"/>
      <c r="K185" s="107"/>
      <c r="L185" s="107"/>
      <c r="M185" s="107"/>
      <c r="N185" s="96"/>
      <c r="O185" s="74"/>
      <c r="Q185" s="35"/>
      <c r="R185" s="36"/>
      <c r="S185" s="37"/>
    </row>
    <row r="186" spans="1:19" s="51" customFormat="1" ht="60" customHeight="1">
      <c r="A186" s="108"/>
      <c r="B186" s="109" t="s">
        <v>372</v>
      </c>
      <c r="C186" s="99" t="s">
        <v>368</v>
      </c>
      <c r="D186" s="100" t="s">
        <v>6</v>
      </c>
      <c r="E186" s="179"/>
      <c r="F186" s="179"/>
      <c r="G186" s="179"/>
      <c r="H186" s="48">
        <f t="shared" ref="H186:H188" si="225">ROUND(+E186+F186+G186,2)</f>
        <v>0</v>
      </c>
      <c r="I186" s="49"/>
      <c r="J186" s="47">
        <v>40</v>
      </c>
      <c r="K186" s="47">
        <f t="shared" ref="K186:K188" si="226">ROUND($J186*E186,2)</f>
        <v>0</v>
      </c>
      <c r="L186" s="47">
        <f t="shared" ref="L186:L188" si="227">ROUND($J186*F186,2)</f>
        <v>0</v>
      </c>
      <c r="M186" s="47">
        <f t="shared" ref="M186:M188" si="228">ROUND($J186*G186,2)</f>
        <v>0</v>
      </c>
      <c r="N186" s="47">
        <f t="shared" ref="N186:N188" si="229">ROUND($J186*H186,2)</f>
        <v>0</v>
      </c>
      <c r="O186" s="50" t="str">
        <f>IFERROR(+$N186/$J$410,"")</f>
        <v/>
      </c>
      <c r="Q186" s="13"/>
      <c r="R186" s="36"/>
      <c r="S186" s="37"/>
    </row>
    <row r="187" spans="1:19" s="51" customFormat="1" ht="60" customHeight="1">
      <c r="A187" s="108"/>
      <c r="B187" s="109" t="s">
        <v>373</v>
      </c>
      <c r="C187" s="99" t="s">
        <v>369</v>
      </c>
      <c r="D187" s="100" t="s">
        <v>9</v>
      </c>
      <c r="E187" s="179"/>
      <c r="F187" s="179"/>
      <c r="G187" s="179"/>
      <c r="H187" s="48">
        <f t="shared" si="225"/>
        <v>0</v>
      </c>
      <c r="I187" s="49"/>
      <c r="J187" s="47">
        <v>2</v>
      </c>
      <c r="K187" s="47">
        <f t="shared" si="226"/>
        <v>0</v>
      </c>
      <c r="L187" s="47">
        <f t="shared" si="227"/>
        <v>0</v>
      </c>
      <c r="M187" s="47">
        <f t="shared" si="228"/>
        <v>0</v>
      </c>
      <c r="N187" s="47">
        <f t="shared" si="229"/>
        <v>0</v>
      </c>
      <c r="O187" s="50" t="str">
        <f>IFERROR(+$N187/$J$410,"")</f>
        <v/>
      </c>
      <c r="Q187" s="13"/>
      <c r="R187" s="36"/>
      <c r="S187" s="37"/>
    </row>
    <row r="188" spans="1:19" s="51" customFormat="1" ht="60" customHeight="1">
      <c r="A188" s="108"/>
      <c r="B188" s="109" t="s">
        <v>374</v>
      </c>
      <c r="C188" s="99" t="s">
        <v>370</v>
      </c>
      <c r="D188" s="100" t="s">
        <v>9</v>
      </c>
      <c r="E188" s="179"/>
      <c r="F188" s="179"/>
      <c r="G188" s="179"/>
      <c r="H188" s="48">
        <f t="shared" si="225"/>
        <v>0</v>
      </c>
      <c r="I188" s="49"/>
      <c r="J188" s="47">
        <v>2</v>
      </c>
      <c r="K188" s="47">
        <f t="shared" si="226"/>
        <v>0</v>
      </c>
      <c r="L188" s="47">
        <f t="shared" si="227"/>
        <v>0</v>
      </c>
      <c r="M188" s="47">
        <f t="shared" si="228"/>
        <v>0</v>
      </c>
      <c r="N188" s="47">
        <f t="shared" si="229"/>
        <v>0</v>
      </c>
      <c r="O188" s="50" t="str">
        <f>IFERROR(+$N188/$J$410,"")</f>
        <v/>
      </c>
      <c r="Q188" s="13"/>
      <c r="R188" s="36"/>
      <c r="S188" s="37"/>
    </row>
    <row r="189" spans="1:19" s="51" customFormat="1" ht="60" customHeight="1">
      <c r="A189" s="108"/>
      <c r="B189" s="109" t="s">
        <v>375</v>
      </c>
      <c r="C189" s="99" t="s">
        <v>371</v>
      </c>
      <c r="D189" s="100" t="s">
        <v>9</v>
      </c>
      <c r="E189" s="179"/>
      <c r="F189" s="179"/>
      <c r="G189" s="179"/>
      <c r="H189" s="48">
        <f t="shared" ref="H189" si="230">ROUND(+E189+F189+G189,2)</f>
        <v>0</v>
      </c>
      <c r="I189" s="49"/>
      <c r="J189" s="47">
        <v>2</v>
      </c>
      <c r="K189" s="47">
        <f t="shared" ref="K189" si="231">ROUND($J189*E189,2)</f>
        <v>0</v>
      </c>
      <c r="L189" s="47">
        <f t="shared" ref="L189" si="232">ROUND($J189*F189,2)</f>
        <v>0</v>
      </c>
      <c r="M189" s="47">
        <f t="shared" ref="M189" si="233">ROUND($J189*G189,2)</f>
        <v>0</v>
      </c>
      <c r="N189" s="47">
        <f t="shared" ref="N189" si="234">ROUND($J189*H189,2)</f>
        <v>0</v>
      </c>
      <c r="O189" s="50" t="str">
        <f>IFERROR(+$N189/$J$410,"")</f>
        <v/>
      </c>
      <c r="Q189" s="13"/>
      <c r="R189" s="36"/>
      <c r="S189" s="37"/>
    </row>
    <row r="190" spans="1:19" s="24" customFormat="1" ht="20.100000000000001" customHeight="1">
      <c r="B190" s="61" t="s">
        <v>260</v>
      </c>
      <c r="C190" s="62" t="s">
        <v>395</v>
      </c>
      <c r="D190" s="63"/>
      <c r="E190" s="182"/>
      <c r="F190" s="182"/>
      <c r="G190" s="182"/>
      <c r="H190" s="64"/>
      <c r="I190" s="103"/>
      <c r="J190" s="106"/>
      <c r="K190" s="106"/>
      <c r="L190" s="106"/>
      <c r="M190" s="106"/>
      <c r="N190" s="92">
        <f>SUBTOTAL(9,N192:N211)</f>
        <v>0</v>
      </c>
      <c r="O190" s="67">
        <f>SUBTOTAL(9,O192:O211)</f>
        <v>0</v>
      </c>
      <c r="Q190" s="35"/>
      <c r="R190" s="36"/>
      <c r="S190" s="37"/>
    </row>
    <row r="191" spans="1:19" s="24" customFormat="1" ht="20.100000000000001" customHeight="1">
      <c r="B191" s="68"/>
      <c r="C191" s="69"/>
      <c r="D191" s="70"/>
      <c r="E191" s="184"/>
      <c r="F191" s="184"/>
      <c r="G191" s="184"/>
      <c r="H191" s="71"/>
      <c r="I191" s="103"/>
      <c r="J191" s="107"/>
      <c r="K191" s="107"/>
      <c r="L191" s="107"/>
      <c r="M191" s="107"/>
      <c r="N191" s="96"/>
      <c r="O191" s="74"/>
      <c r="Q191" s="35"/>
      <c r="R191" s="36"/>
      <c r="S191" s="37"/>
    </row>
    <row r="192" spans="1:19" s="51" customFormat="1" ht="80.099999999999994" customHeight="1">
      <c r="A192" s="108"/>
      <c r="B192" s="109" t="s">
        <v>396</v>
      </c>
      <c r="C192" s="99" t="s">
        <v>376</v>
      </c>
      <c r="D192" s="100" t="s">
        <v>9</v>
      </c>
      <c r="E192" s="179"/>
      <c r="F192" s="179"/>
      <c r="G192" s="179"/>
      <c r="H192" s="48">
        <f t="shared" ref="H192:H211" si="235">ROUND(+E192+F192+G192,2)</f>
        <v>0</v>
      </c>
      <c r="I192" s="49"/>
      <c r="J192" s="47">
        <v>1</v>
      </c>
      <c r="K192" s="47">
        <f t="shared" ref="K192:K211" si="236">ROUND($J192*E192,2)</f>
        <v>0</v>
      </c>
      <c r="L192" s="47">
        <f t="shared" ref="L192:L211" si="237">ROUND($J192*F192,2)</f>
        <v>0</v>
      </c>
      <c r="M192" s="47">
        <f t="shared" ref="M192:M211" si="238">ROUND($J192*G192,2)</f>
        <v>0</v>
      </c>
      <c r="N192" s="47">
        <f t="shared" ref="N192:N211" si="239">ROUND($J192*H192,2)</f>
        <v>0</v>
      </c>
      <c r="O192" s="50" t="str">
        <f t="shared" ref="O192:O211" si="240">IFERROR(+$N192/$J$410,"")</f>
        <v/>
      </c>
      <c r="Q192" s="13"/>
      <c r="R192" s="36"/>
      <c r="S192" s="37"/>
    </row>
    <row r="193" spans="1:19" s="51" customFormat="1" ht="80.099999999999994" customHeight="1">
      <c r="A193" s="108"/>
      <c r="B193" s="109" t="s">
        <v>397</v>
      </c>
      <c r="C193" s="99" t="s">
        <v>377</v>
      </c>
      <c r="D193" s="100" t="s">
        <v>9</v>
      </c>
      <c r="E193" s="179"/>
      <c r="F193" s="179"/>
      <c r="G193" s="179"/>
      <c r="H193" s="48">
        <f t="shared" si="235"/>
        <v>0</v>
      </c>
      <c r="I193" s="49"/>
      <c r="J193" s="47">
        <v>1</v>
      </c>
      <c r="K193" s="47">
        <f t="shared" si="236"/>
        <v>0</v>
      </c>
      <c r="L193" s="47">
        <f t="shared" si="237"/>
        <v>0</v>
      </c>
      <c r="M193" s="47">
        <f t="shared" si="238"/>
        <v>0</v>
      </c>
      <c r="N193" s="47">
        <f t="shared" si="239"/>
        <v>0</v>
      </c>
      <c r="O193" s="50" t="str">
        <f t="shared" si="240"/>
        <v/>
      </c>
      <c r="Q193" s="13"/>
      <c r="R193" s="36"/>
      <c r="S193" s="37"/>
    </row>
    <row r="194" spans="1:19" s="51" customFormat="1" ht="80.099999999999994" customHeight="1">
      <c r="A194" s="108"/>
      <c r="B194" s="109" t="s">
        <v>398</v>
      </c>
      <c r="C194" s="99" t="s">
        <v>378</v>
      </c>
      <c r="D194" s="100" t="s">
        <v>9</v>
      </c>
      <c r="E194" s="179"/>
      <c r="F194" s="179"/>
      <c r="G194" s="179"/>
      <c r="H194" s="48">
        <f t="shared" si="235"/>
        <v>0</v>
      </c>
      <c r="I194" s="49"/>
      <c r="J194" s="47">
        <v>1</v>
      </c>
      <c r="K194" s="47">
        <f t="shared" si="236"/>
        <v>0</v>
      </c>
      <c r="L194" s="47">
        <f t="shared" si="237"/>
        <v>0</v>
      </c>
      <c r="M194" s="47">
        <f t="shared" si="238"/>
        <v>0</v>
      </c>
      <c r="N194" s="47">
        <f t="shared" si="239"/>
        <v>0</v>
      </c>
      <c r="O194" s="50" t="str">
        <f t="shared" si="240"/>
        <v/>
      </c>
      <c r="Q194" s="13"/>
      <c r="R194" s="36"/>
      <c r="S194" s="37"/>
    </row>
    <row r="195" spans="1:19" s="51" customFormat="1" ht="80.099999999999994" customHeight="1">
      <c r="A195" s="108"/>
      <c r="B195" s="109" t="s">
        <v>399</v>
      </c>
      <c r="C195" s="99" t="s">
        <v>379</v>
      </c>
      <c r="D195" s="100" t="s">
        <v>9</v>
      </c>
      <c r="E195" s="179"/>
      <c r="F195" s="179"/>
      <c r="G195" s="179"/>
      <c r="H195" s="48">
        <f t="shared" ref="H195:H198" si="241">ROUND(+E195+F195+G195,2)</f>
        <v>0</v>
      </c>
      <c r="I195" s="49"/>
      <c r="J195" s="47">
        <v>1</v>
      </c>
      <c r="K195" s="47">
        <f t="shared" ref="K195:K198" si="242">ROUND($J195*E195,2)</f>
        <v>0</v>
      </c>
      <c r="L195" s="47">
        <f t="shared" ref="L195:L198" si="243">ROUND($J195*F195,2)</f>
        <v>0</v>
      </c>
      <c r="M195" s="47">
        <f t="shared" ref="M195:M198" si="244">ROUND($J195*G195,2)</f>
        <v>0</v>
      </c>
      <c r="N195" s="47">
        <f t="shared" ref="N195:N198" si="245">ROUND($J195*H195,2)</f>
        <v>0</v>
      </c>
      <c r="O195" s="50" t="str">
        <f t="shared" si="240"/>
        <v/>
      </c>
      <c r="Q195" s="13"/>
      <c r="R195" s="36"/>
      <c r="S195" s="37"/>
    </row>
    <row r="196" spans="1:19" s="51" customFormat="1" ht="80.099999999999994" customHeight="1">
      <c r="A196" s="108"/>
      <c r="B196" s="109" t="s">
        <v>400</v>
      </c>
      <c r="C196" s="99" t="s">
        <v>380</v>
      </c>
      <c r="D196" s="100" t="s">
        <v>9</v>
      </c>
      <c r="E196" s="179"/>
      <c r="F196" s="179"/>
      <c r="G196" s="179"/>
      <c r="H196" s="48">
        <f t="shared" si="241"/>
        <v>0</v>
      </c>
      <c r="I196" s="49"/>
      <c r="J196" s="47">
        <v>1</v>
      </c>
      <c r="K196" s="47">
        <f t="shared" si="242"/>
        <v>0</v>
      </c>
      <c r="L196" s="47">
        <f t="shared" si="243"/>
        <v>0</v>
      </c>
      <c r="M196" s="47">
        <f t="shared" si="244"/>
        <v>0</v>
      </c>
      <c r="N196" s="47">
        <f t="shared" si="245"/>
        <v>0</v>
      </c>
      <c r="O196" s="50" t="str">
        <f t="shared" si="240"/>
        <v/>
      </c>
      <c r="Q196" s="13"/>
      <c r="R196" s="36"/>
      <c r="S196" s="37"/>
    </row>
    <row r="197" spans="1:19" s="51" customFormat="1" ht="80.099999999999994" customHeight="1">
      <c r="A197" s="108"/>
      <c r="B197" s="109" t="s">
        <v>401</v>
      </c>
      <c r="C197" s="99" t="s">
        <v>381</v>
      </c>
      <c r="D197" s="100" t="s">
        <v>9</v>
      </c>
      <c r="E197" s="179"/>
      <c r="F197" s="179"/>
      <c r="G197" s="179"/>
      <c r="H197" s="48">
        <f t="shared" si="241"/>
        <v>0</v>
      </c>
      <c r="I197" s="49"/>
      <c r="J197" s="47">
        <v>1</v>
      </c>
      <c r="K197" s="47">
        <f t="shared" si="242"/>
        <v>0</v>
      </c>
      <c r="L197" s="47">
        <f t="shared" si="243"/>
        <v>0</v>
      </c>
      <c r="M197" s="47">
        <f t="shared" si="244"/>
        <v>0</v>
      </c>
      <c r="N197" s="47">
        <f t="shared" si="245"/>
        <v>0</v>
      </c>
      <c r="O197" s="50" t="str">
        <f t="shared" si="240"/>
        <v/>
      </c>
      <c r="Q197" s="13"/>
      <c r="R197" s="36"/>
      <c r="S197" s="37"/>
    </row>
    <row r="198" spans="1:19" s="51" customFormat="1" ht="80.099999999999994" customHeight="1">
      <c r="A198" s="108"/>
      <c r="B198" s="109" t="s">
        <v>402</v>
      </c>
      <c r="C198" s="99" t="s">
        <v>382</v>
      </c>
      <c r="D198" s="100" t="s">
        <v>9</v>
      </c>
      <c r="E198" s="179"/>
      <c r="F198" s="179"/>
      <c r="G198" s="179"/>
      <c r="H198" s="48">
        <f t="shared" si="241"/>
        <v>0</v>
      </c>
      <c r="I198" s="49"/>
      <c r="J198" s="47">
        <v>1</v>
      </c>
      <c r="K198" s="47">
        <f t="shared" si="242"/>
        <v>0</v>
      </c>
      <c r="L198" s="47">
        <f t="shared" si="243"/>
        <v>0</v>
      </c>
      <c r="M198" s="47">
        <f t="shared" si="244"/>
        <v>0</v>
      </c>
      <c r="N198" s="47">
        <f t="shared" si="245"/>
        <v>0</v>
      </c>
      <c r="O198" s="50" t="str">
        <f t="shared" si="240"/>
        <v/>
      </c>
      <c r="Q198" s="13"/>
      <c r="R198" s="36"/>
      <c r="S198" s="37"/>
    </row>
    <row r="199" spans="1:19" s="51" customFormat="1" ht="80.099999999999994" customHeight="1">
      <c r="A199" s="108"/>
      <c r="B199" s="109" t="s">
        <v>403</v>
      </c>
      <c r="C199" s="99" t="s">
        <v>383</v>
      </c>
      <c r="D199" s="100" t="s">
        <v>9</v>
      </c>
      <c r="E199" s="179"/>
      <c r="F199" s="179"/>
      <c r="G199" s="179"/>
      <c r="H199" s="48">
        <f t="shared" si="235"/>
        <v>0</v>
      </c>
      <c r="I199" s="49"/>
      <c r="J199" s="47">
        <v>1</v>
      </c>
      <c r="K199" s="47">
        <f t="shared" si="236"/>
        <v>0</v>
      </c>
      <c r="L199" s="47">
        <f t="shared" si="237"/>
        <v>0</v>
      </c>
      <c r="M199" s="47">
        <f t="shared" si="238"/>
        <v>0</v>
      </c>
      <c r="N199" s="47">
        <f t="shared" si="239"/>
        <v>0</v>
      </c>
      <c r="O199" s="50" t="str">
        <f t="shared" si="240"/>
        <v/>
      </c>
      <c r="Q199" s="13"/>
      <c r="R199" s="36"/>
      <c r="S199" s="37"/>
    </row>
    <row r="200" spans="1:19" s="51" customFormat="1" ht="80.099999999999994" customHeight="1">
      <c r="A200" s="108"/>
      <c r="B200" s="109" t="s">
        <v>404</v>
      </c>
      <c r="C200" s="99" t="s">
        <v>384</v>
      </c>
      <c r="D200" s="100" t="s">
        <v>9</v>
      </c>
      <c r="E200" s="179"/>
      <c r="F200" s="179"/>
      <c r="G200" s="179"/>
      <c r="H200" s="48">
        <f t="shared" si="235"/>
        <v>0</v>
      </c>
      <c r="I200" s="49"/>
      <c r="J200" s="47">
        <v>1</v>
      </c>
      <c r="K200" s="47">
        <f t="shared" si="236"/>
        <v>0</v>
      </c>
      <c r="L200" s="47">
        <f t="shared" si="237"/>
        <v>0</v>
      </c>
      <c r="M200" s="47">
        <f t="shared" si="238"/>
        <v>0</v>
      </c>
      <c r="N200" s="47">
        <f t="shared" si="239"/>
        <v>0</v>
      </c>
      <c r="O200" s="50" t="str">
        <f t="shared" si="240"/>
        <v/>
      </c>
      <c r="Q200" s="13"/>
      <c r="R200" s="36"/>
      <c r="S200" s="37"/>
    </row>
    <row r="201" spans="1:19" s="51" customFormat="1" ht="80.099999999999994" customHeight="1">
      <c r="A201" s="108"/>
      <c r="B201" s="109" t="s">
        <v>405</v>
      </c>
      <c r="C201" s="99" t="s">
        <v>385</v>
      </c>
      <c r="D201" s="100" t="s">
        <v>9</v>
      </c>
      <c r="E201" s="179"/>
      <c r="F201" s="179"/>
      <c r="G201" s="179"/>
      <c r="H201" s="48">
        <f t="shared" ref="H201" si="246">ROUND(+E201+F201+G201,2)</f>
        <v>0</v>
      </c>
      <c r="I201" s="49"/>
      <c r="J201" s="47">
        <v>1</v>
      </c>
      <c r="K201" s="47">
        <f t="shared" ref="K201" si="247">ROUND($J201*E201,2)</f>
        <v>0</v>
      </c>
      <c r="L201" s="47">
        <f t="shared" ref="L201" si="248">ROUND($J201*F201,2)</f>
        <v>0</v>
      </c>
      <c r="M201" s="47">
        <f t="shared" ref="M201" si="249">ROUND($J201*G201,2)</f>
        <v>0</v>
      </c>
      <c r="N201" s="47">
        <f t="shared" ref="N201" si="250">ROUND($J201*H201,2)</f>
        <v>0</v>
      </c>
      <c r="O201" s="50" t="str">
        <f t="shared" si="240"/>
        <v/>
      </c>
      <c r="Q201" s="13"/>
      <c r="R201" s="36"/>
      <c r="S201" s="37"/>
    </row>
    <row r="202" spans="1:19" s="51" customFormat="1" ht="80.099999999999994" customHeight="1">
      <c r="A202" s="108"/>
      <c r="B202" s="109" t="s">
        <v>406</v>
      </c>
      <c r="C202" s="99" t="s">
        <v>386</v>
      </c>
      <c r="D202" s="100" t="s">
        <v>9</v>
      </c>
      <c r="E202" s="179"/>
      <c r="F202" s="179"/>
      <c r="G202" s="179"/>
      <c r="H202" s="48">
        <f t="shared" si="235"/>
        <v>0</v>
      </c>
      <c r="I202" s="49"/>
      <c r="J202" s="47">
        <v>1</v>
      </c>
      <c r="K202" s="47">
        <f t="shared" si="236"/>
        <v>0</v>
      </c>
      <c r="L202" s="47">
        <f t="shared" si="237"/>
        <v>0</v>
      </c>
      <c r="M202" s="47">
        <f t="shared" si="238"/>
        <v>0</v>
      </c>
      <c r="N202" s="47">
        <f t="shared" si="239"/>
        <v>0</v>
      </c>
      <c r="O202" s="50" t="str">
        <f t="shared" si="240"/>
        <v/>
      </c>
      <c r="Q202" s="13"/>
      <c r="R202" s="36"/>
      <c r="S202" s="37"/>
    </row>
    <row r="203" spans="1:19" s="51" customFormat="1" ht="80.099999999999994" customHeight="1">
      <c r="A203" s="108"/>
      <c r="B203" s="109" t="s">
        <v>407</v>
      </c>
      <c r="C203" s="99" t="s">
        <v>387</v>
      </c>
      <c r="D203" s="100" t="s">
        <v>9</v>
      </c>
      <c r="E203" s="179"/>
      <c r="F203" s="179"/>
      <c r="G203" s="179"/>
      <c r="H203" s="48">
        <f t="shared" si="235"/>
        <v>0</v>
      </c>
      <c r="I203" s="49"/>
      <c r="J203" s="47">
        <v>1</v>
      </c>
      <c r="K203" s="47">
        <f t="shared" si="236"/>
        <v>0</v>
      </c>
      <c r="L203" s="47">
        <f t="shared" si="237"/>
        <v>0</v>
      </c>
      <c r="M203" s="47">
        <f t="shared" si="238"/>
        <v>0</v>
      </c>
      <c r="N203" s="47">
        <f t="shared" si="239"/>
        <v>0</v>
      </c>
      <c r="O203" s="50" t="str">
        <f t="shared" si="240"/>
        <v/>
      </c>
      <c r="Q203" s="13"/>
      <c r="R203" s="36"/>
      <c r="S203" s="37"/>
    </row>
    <row r="204" spans="1:19" s="51" customFormat="1" ht="80.099999999999994" customHeight="1">
      <c r="A204" s="108"/>
      <c r="B204" s="109" t="s">
        <v>408</v>
      </c>
      <c r="C204" s="99" t="s">
        <v>388</v>
      </c>
      <c r="D204" s="100" t="s">
        <v>9</v>
      </c>
      <c r="E204" s="179"/>
      <c r="F204" s="179"/>
      <c r="G204" s="179"/>
      <c r="H204" s="48">
        <f t="shared" ref="H204:H205" si="251">ROUND(+E204+F204+G204,2)</f>
        <v>0</v>
      </c>
      <c r="I204" s="49"/>
      <c r="J204" s="47">
        <v>1</v>
      </c>
      <c r="K204" s="47">
        <f t="shared" ref="K204:K205" si="252">ROUND($J204*E204,2)</f>
        <v>0</v>
      </c>
      <c r="L204" s="47">
        <f t="shared" ref="L204:L205" si="253">ROUND($J204*F204,2)</f>
        <v>0</v>
      </c>
      <c r="M204" s="47">
        <f t="shared" ref="M204:M205" si="254">ROUND($J204*G204,2)</f>
        <v>0</v>
      </c>
      <c r="N204" s="47">
        <f t="shared" ref="N204:N205" si="255">ROUND($J204*H204,2)</f>
        <v>0</v>
      </c>
      <c r="O204" s="50" t="str">
        <f t="shared" si="240"/>
        <v/>
      </c>
      <c r="Q204" s="13"/>
      <c r="R204" s="36"/>
      <c r="S204" s="37"/>
    </row>
    <row r="205" spans="1:19" s="51" customFormat="1" ht="60" customHeight="1">
      <c r="A205" s="108"/>
      <c r="B205" s="109" t="s">
        <v>409</v>
      </c>
      <c r="C205" s="99" t="s">
        <v>389</v>
      </c>
      <c r="D205" s="100" t="s">
        <v>9</v>
      </c>
      <c r="E205" s="179"/>
      <c r="F205" s="179"/>
      <c r="G205" s="179"/>
      <c r="H205" s="48">
        <f t="shared" si="251"/>
        <v>0</v>
      </c>
      <c r="I205" s="49"/>
      <c r="J205" s="47">
        <v>1</v>
      </c>
      <c r="K205" s="47">
        <f t="shared" si="252"/>
        <v>0</v>
      </c>
      <c r="L205" s="47">
        <f t="shared" si="253"/>
        <v>0</v>
      </c>
      <c r="M205" s="47">
        <f t="shared" si="254"/>
        <v>0</v>
      </c>
      <c r="N205" s="47">
        <f t="shared" si="255"/>
        <v>0</v>
      </c>
      <c r="O205" s="50" t="str">
        <f t="shared" si="240"/>
        <v/>
      </c>
      <c r="Q205" s="13"/>
      <c r="R205" s="36"/>
      <c r="S205" s="37"/>
    </row>
    <row r="206" spans="1:19" s="51" customFormat="1" ht="60" customHeight="1">
      <c r="A206" s="108"/>
      <c r="B206" s="109" t="s">
        <v>410</v>
      </c>
      <c r="C206" s="99" t="s">
        <v>390</v>
      </c>
      <c r="D206" s="100" t="s">
        <v>9</v>
      </c>
      <c r="E206" s="179"/>
      <c r="F206" s="179"/>
      <c r="G206" s="179"/>
      <c r="H206" s="48">
        <f t="shared" ref="H206:H207" si="256">ROUND(+E206+F206+G206,2)</f>
        <v>0</v>
      </c>
      <c r="I206" s="49"/>
      <c r="J206" s="47">
        <v>1</v>
      </c>
      <c r="K206" s="47">
        <f t="shared" ref="K206:K207" si="257">ROUND($J206*E206,2)</f>
        <v>0</v>
      </c>
      <c r="L206" s="47">
        <f t="shared" ref="L206:L207" si="258">ROUND($J206*F206,2)</f>
        <v>0</v>
      </c>
      <c r="M206" s="47">
        <f t="shared" ref="M206:M207" si="259">ROUND($J206*G206,2)</f>
        <v>0</v>
      </c>
      <c r="N206" s="47">
        <f t="shared" ref="N206:N207" si="260">ROUND($J206*H206,2)</f>
        <v>0</v>
      </c>
      <c r="O206" s="50" t="str">
        <f t="shared" si="240"/>
        <v/>
      </c>
      <c r="Q206" s="13"/>
      <c r="R206" s="36"/>
      <c r="S206" s="37"/>
    </row>
    <row r="207" spans="1:19" s="51" customFormat="1" ht="60" customHeight="1">
      <c r="A207" s="108"/>
      <c r="B207" s="109" t="s">
        <v>411</v>
      </c>
      <c r="C207" s="99" t="s">
        <v>391</v>
      </c>
      <c r="D207" s="100" t="s">
        <v>9</v>
      </c>
      <c r="E207" s="179"/>
      <c r="F207" s="179"/>
      <c r="G207" s="179"/>
      <c r="H207" s="48">
        <f t="shared" si="256"/>
        <v>0</v>
      </c>
      <c r="I207" s="49"/>
      <c r="J207" s="47">
        <v>19</v>
      </c>
      <c r="K207" s="47">
        <f t="shared" si="257"/>
        <v>0</v>
      </c>
      <c r="L207" s="47">
        <f t="shared" si="258"/>
        <v>0</v>
      </c>
      <c r="M207" s="47">
        <f t="shared" si="259"/>
        <v>0</v>
      </c>
      <c r="N207" s="47">
        <f t="shared" si="260"/>
        <v>0</v>
      </c>
      <c r="O207" s="50" t="str">
        <f t="shared" si="240"/>
        <v/>
      </c>
      <c r="Q207" s="13"/>
      <c r="R207" s="36"/>
      <c r="S207" s="37"/>
    </row>
    <row r="208" spans="1:19" s="51" customFormat="1" ht="39.950000000000003" customHeight="1">
      <c r="A208" s="108"/>
      <c r="B208" s="109" t="s">
        <v>412</v>
      </c>
      <c r="C208" s="99" t="s">
        <v>392</v>
      </c>
      <c r="D208" s="100" t="s">
        <v>9</v>
      </c>
      <c r="E208" s="179"/>
      <c r="F208" s="179"/>
      <c r="G208" s="179"/>
      <c r="H208" s="48">
        <f t="shared" si="235"/>
        <v>0</v>
      </c>
      <c r="I208" s="49"/>
      <c r="J208" s="47">
        <v>2</v>
      </c>
      <c r="K208" s="47">
        <f t="shared" si="236"/>
        <v>0</v>
      </c>
      <c r="L208" s="47">
        <f t="shared" si="237"/>
        <v>0</v>
      </c>
      <c r="M208" s="47">
        <f t="shared" si="238"/>
        <v>0</v>
      </c>
      <c r="N208" s="47">
        <f t="shared" si="239"/>
        <v>0</v>
      </c>
      <c r="O208" s="50" t="str">
        <f t="shared" si="240"/>
        <v/>
      </c>
      <c r="Q208" s="13"/>
      <c r="R208" s="36"/>
      <c r="S208" s="37"/>
    </row>
    <row r="209" spans="1:19" s="51" customFormat="1" ht="39.950000000000003" customHeight="1">
      <c r="A209" s="108"/>
      <c r="B209" s="109" t="s">
        <v>413</v>
      </c>
      <c r="C209" s="99" t="s">
        <v>393</v>
      </c>
      <c r="D209" s="100" t="s">
        <v>9</v>
      </c>
      <c r="E209" s="179"/>
      <c r="F209" s="179"/>
      <c r="G209" s="179"/>
      <c r="H209" s="48">
        <f t="shared" si="235"/>
        <v>0</v>
      </c>
      <c r="I209" s="49"/>
      <c r="J209" s="47">
        <v>3</v>
      </c>
      <c r="K209" s="47">
        <f t="shared" si="236"/>
        <v>0</v>
      </c>
      <c r="L209" s="47">
        <f t="shared" si="237"/>
        <v>0</v>
      </c>
      <c r="M209" s="47">
        <f t="shared" si="238"/>
        <v>0</v>
      </c>
      <c r="N209" s="47">
        <f t="shared" si="239"/>
        <v>0</v>
      </c>
      <c r="O209" s="50" t="str">
        <f t="shared" si="240"/>
        <v/>
      </c>
      <c r="Q209" s="13"/>
      <c r="R209" s="36"/>
      <c r="S209" s="37"/>
    </row>
    <row r="210" spans="1:19" s="51" customFormat="1" ht="39.950000000000003" customHeight="1">
      <c r="A210" s="108"/>
      <c r="B210" s="109" t="s">
        <v>414</v>
      </c>
      <c r="C210" s="99" t="s">
        <v>394</v>
      </c>
      <c r="D210" s="100" t="s">
        <v>9</v>
      </c>
      <c r="E210" s="179"/>
      <c r="F210" s="179"/>
      <c r="G210" s="179"/>
      <c r="H210" s="48">
        <f t="shared" ref="H210" si="261">ROUND(+E210+F210+G210,2)</f>
        <v>0</v>
      </c>
      <c r="I210" s="49"/>
      <c r="J210" s="47">
        <v>6</v>
      </c>
      <c r="K210" s="47">
        <f t="shared" ref="K210" si="262">ROUND($J210*E210,2)</f>
        <v>0</v>
      </c>
      <c r="L210" s="47">
        <f t="shared" ref="L210" si="263">ROUND($J210*F210,2)</f>
        <v>0</v>
      </c>
      <c r="M210" s="47">
        <f t="shared" ref="M210" si="264">ROUND($J210*G210,2)</f>
        <v>0</v>
      </c>
      <c r="N210" s="47">
        <f t="shared" ref="N210" si="265">ROUND($J210*H210,2)</f>
        <v>0</v>
      </c>
      <c r="O210" s="50" t="str">
        <f t="shared" si="240"/>
        <v/>
      </c>
      <c r="Q210" s="13"/>
      <c r="R210" s="36"/>
      <c r="S210" s="37"/>
    </row>
    <row r="211" spans="1:19" s="51" customFormat="1" ht="80.099999999999994" customHeight="1">
      <c r="A211" s="108"/>
      <c r="B211" s="109" t="s">
        <v>635</v>
      </c>
      <c r="C211" s="99" t="s">
        <v>655</v>
      </c>
      <c r="D211" s="100" t="s">
        <v>9</v>
      </c>
      <c r="E211" s="179"/>
      <c r="F211" s="179"/>
      <c r="G211" s="179"/>
      <c r="H211" s="48">
        <f t="shared" si="235"/>
        <v>0</v>
      </c>
      <c r="I211" s="49"/>
      <c r="J211" s="47">
        <v>1</v>
      </c>
      <c r="K211" s="47">
        <f t="shared" si="236"/>
        <v>0</v>
      </c>
      <c r="L211" s="47">
        <f t="shared" si="237"/>
        <v>0</v>
      </c>
      <c r="M211" s="47">
        <f t="shared" si="238"/>
        <v>0</v>
      </c>
      <c r="N211" s="47">
        <f t="shared" si="239"/>
        <v>0</v>
      </c>
      <c r="O211" s="50" t="str">
        <f t="shared" si="240"/>
        <v/>
      </c>
      <c r="Q211" s="13"/>
      <c r="R211" s="36"/>
      <c r="S211" s="37"/>
    </row>
    <row r="212" spans="1:19" s="24" customFormat="1" ht="20.100000000000001" customHeight="1">
      <c r="B212" s="61" t="s">
        <v>252</v>
      </c>
      <c r="C212" s="62" t="s">
        <v>138</v>
      </c>
      <c r="D212" s="63"/>
      <c r="E212" s="182"/>
      <c r="F212" s="182"/>
      <c r="G212" s="182"/>
      <c r="H212" s="64"/>
      <c r="I212" s="103"/>
      <c r="J212" s="106"/>
      <c r="K212" s="106"/>
      <c r="L212" s="106"/>
      <c r="M212" s="106"/>
      <c r="N212" s="92">
        <f>SUBTOTAL(9,N214:N217)</f>
        <v>0</v>
      </c>
      <c r="O212" s="67">
        <f>SUBTOTAL(9,O214:O217)</f>
        <v>0</v>
      </c>
      <c r="Q212" s="35"/>
      <c r="R212" s="36"/>
      <c r="S212" s="37"/>
    </row>
    <row r="213" spans="1:19" s="24" customFormat="1" ht="20.100000000000001" customHeight="1">
      <c r="B213" s="68"/>
      <c r="C213" s="69"/>
      <c r="D213" s="70"/>
      <c r="E213" s="184"/>
      <c r="F213" s="184"/>
      <c r="G213" s="184"/>
      <c r="H213" s="71"/>
      <c r="I213" s="103"/>
      <c r="J213" s="107"/>
      <c r="K213" s="107"/>
      <c r="L213" s="107"/>
      <c r="M213" s="107"/>
      <c r="N213" s="96"/>
      <c r="O213" s="74"/>
      <c r="Q213" s="35"/>
      <c r="R213" s="36"/>
      <c r="S213" s="37"/>
    </row>
    <row r="214" spans="1:19" s="51" customFormat="1" ht="80.099999999999994" customHeight="1">
      <c r="A214" s="108"/>
      <c r="B214" s="109" t="s">
        <v>253</v>
      </c>
      <c r="C214" s="99" t="s">
        <v>139</v>
      </c>
      <c r="D214" s="100" t="s">
        <v>9</v>
      </c>
      <c r="E214" s="179"/>
      <c r="F214" s="179"/>
      <c r="G214" s="179"/>
      <c r="H214" s="48">
        <f t="shared" ref="H214:H217" si="266">ROUND(+E214+F214+G214,2)</f>
        <v>0</v>
      </c>
      <c r="I214" s="49"/>
      <c r="J214" s="47">
        <v>54</v>
      </c>
      <c r="K214" s="47">
        <f t="shared" ref="K214:K217" si="267">ROUND($J214*E214,2)</f>
        <v>0</v>
      </c>
      <c r="L214" s="47">
        <f t="shared" ref="L214:L217" si="268">ROUND($J214*F214,2)</f>
        <v>0</v>
      </c>
      <c r="M214" s="47">
        <f t="shared" ref="M214:M217" si="269">ROUND($J214*G214,2)</f>
        <v>0</v>
      </c>
      <c r="N214" s="47">
        <f t="shared" ref="N214:N217" si="270">ROUND($J214*H214,2)</f>
        <v>0</v>
      </c>
      <c r="O214" s="50" t="str">
        <f>IFERROR(+$N214/$J$410,"")</f>
        <v/>
      </c>
      <c r="Q214" s="13"/>
      <c r="R214" s="36"/>
      <c r="S214" s="37"/>
    </row>
    <row r="215" spans="1:19" s="51" customFormat="1" ht="80.099999999999994" customHeight="1">
      <c r="A215" s="108"/>
      <c r="B215" s="109" t="s">
        <v>415</v>
      </c>
      <c r="C215" s="99" t="s">
        <v>140</v>
      </c>
      <c r="D215" s="100" t="s">
        <v>9</v>
      </c>
      <c r="E215" s="179"/>
      <c r="F215" s="179"/>
      <c r="G215" s="179"/>
      <c r="H215" s="48">
        <f t="shared" si="266"/>
        <v>0</v>
      </c>
      <c r="I215" s="49"/>
      <c r="J215" s="47">
        <v>8</v>
      </c>
      <c r="K215" s="47">
        <f t="shared" si="267"/>
        <v>0</v>
      </c>
      <c r="L215" s="47">
        <f t="shared" si="268"/>
        <v>0</v>
      </c>
      <c r="M215" s="47">
        <f t="shared" si="269"/>
        <v>0</v>
      </c>
      <c r="N215" s="47">
        <f t="shared" si="270"/>
        <v>0</v>
      </c>
      <c r="O215" s="50" t="str">
        <f>IFERROR(+$N215/$J$410,"")</f>
        <v/>
      </c>
      <c r="Q215" s="13"/>
      <c r="R215" s="36"/>
      <c r="S215" s="37"/>
    </row>
    <row r="216" spans="1:19" s="51" customFormat="1" ht="60" customHeight="1">
      <c r="A216" s="108"/>
      <c r="B216" s="109" t="s">
        <v>416</v>
      </c>
      <c r="C216" s="99" t="s">
        <v>141</v>
      </c>
      <c r="D216" s="100" t="s">
        <v>9</v>
      </c>
      <c r="E216" s="179"/>
      <c r="F216" s="179"/>
      <c r="G216" s="179"/>
      <c r="H216" s="48">
        <f t="shared" ref="H216" si="271">ROUND(+E216+F216+G216,2)</f>
        <v>0</v>
      </c>
      <c r="I216" s="49"/>
      <c r="J216" s="47">
        <v>20</v>
      </c>
      <c r="K216" s="47">
        <f t="shared" ref="K216" si="272">ROUND($J216*E216,2)</f>
        <v>0</v>
      </c>
      <c r="L216" s="47">
        <f t="shared" ref="L216" si="273">ROUND($J216*F216,2)</f>
        <v>0</v>
      </c>
      <c r="M216" s="47">
        <f t="shared" ref="M216" si="274">ROUND($J216*G216,2)</f>
        <v>0</v>
      </c>
      <c r="N216" s="47">
        <f t="shared" ref="N216" si="275">ROUND($J216*H216,2)</f>
        <v>0</v>
      </c>
      <c r="O216" s="50" t="str">
        <f>IFERROR(+$N216/$J$410,"")</f>
        <v/>
      </c>
      <c r="Q216" s="13"/>
      <c r="R216" s="36"/>
      <c r="S216" s="37"/>
    </row>
    <row r="217" spans="1:19" s="51" customFormat="1" ht="60" customHeight="1">
      <c r="A217" s="108"/>
      <c r="B217" s="109" t="s">
        <v>417</v>
      </c>
      <c r="C217" s="99" t="s">
        <v>142</v>
      </c>
      <c r="D217" s="100" t="s">
        <v>9</v>
      </c>
      <c r="E217" s="179"/>
      <c r="F217" s="179"/>
      <c r="G217" s="179"/>
      <c r="H217" s="48">
        <f t="shared" si="266"/>
        <v>0</v>
      </c>
      <c r="I217" s="49"/>
      <c r="J217" s="47">
        <v>20</v>
      </c>
      <c r="K217" s="47">
        <f t="shared" si="267"/>
        <v>0</v>
      </c>
      <c r="L217" s="47">
        <f t="shared" si="268"/>
        <v>0</v>
      </c>
      <c r="M217" s="47">
        <f t="shared" si="269"/>
        <v>0</v>
      </c>
      <c r="N217" s="47">
        <f t="shared" si="270"/>
        <v>0</v>
      </c>
      <c r="O217" s="50" t="str">
        <f>IFERROR(+$N217/$J$410,"")</f>
        <v/>
      </c>
      <c r="Q217" s="13"/>
      <c r="R217" s="36"/>
      <c r="S217" s="37"/>
    </row>
    <row r="218" spans="1:19" s="24" customFormat="1" ht="20.100000000000001" customHeight="1">
      <c r="B218" s="61" t="s">
        <v>261</v>
      </c>
      <c r="C218" s="62" t="s">
        <v>121</v>
      </c>
      <c r="D218" s="63"/>
      <c r="E218" s="182"/>
      <c r="F218" s="182"/>
      <c r="G218" s="182"/>
      <c r="H218" s="64"/>
      <c r="I218" s="103"/>
      <c r="J218" s="106"/>
      <c r="K218" s="106"/>
      <c r="L218" s="106"/>
      <c r="M218" s="106"/>
      <c r="N218" s="92">
        <f>SUBTOTAL(9,N220:N220)</f>
        <v>0</v>
      </c>
      <c r="O218" s="67">
        <f>SUBTOTAL(9,O220:O220)</f>
        <v>0</v>
      </c>
      <c r="Q218" s="35"/>
      <c r="R218" s="36"/>
      <c r="S218" s="37"/>
    </row>
    <row r="219" spans="1:19" s="24" customFormat="1" ht="20.100000000000001" customHeight="1">
      <c r="B219" s="68"/>
      <c r="C219" s="69"/>
      <c r="D219" s="70"/>
      <c r="E219" s="184"/>
      <c r="F219" s="184"/>
      <c r="G219" s="184"/>
      <c r="H219" s="71"/>
      <c r="I219" s="103"/>
      <c r="J219" s="107"/>
      <c r="K219" s="107"/>
      <c r="L219" s="107"/>
      <c r="M219" s="107"/>
      <c r="N219" s="96"/>
      <c r="O219" s="74"/>
      <c r="Q219" s="35"/>
      <c r="R219" s="36"/>
      <c r="S219" s="37"/>
    </row>
    <row r="220" spans="1:19" s="51" customFormat="1" ht="80.099999999999994" customHeight="1">
      <c r="A220" s="108"/>
      <c r="B220" s="109" t="s">
        <v>419</v>
      </c>
      <c r="C220" s="99" t="s">
        <v>418</v>
      </c>
      <c r="D220" s="100" t="s">
        <v>8</v>
      </c>
      <c r="E220" s="179"/>
      <c r="F220" s="179"/>
      <c r="G220" s="179"/>
      <c r="H220" s="48">
        <f t="shared" ref="H220" si="276">ROUND(+E220+F220+G220,2)</f>
        <v>0</v>
      </c>
      <c r="I220" s="49"/>
      <c r="J220" s="47">
        <v>69</v>
      </c>
      <c r="K220" s="47">
        <f t="shared" ref="K220" si="277">ROUND($J220*E220,2)</f>
        <v>0</v>
      </c>
      <c r="L220" s="47">
        <f t="shared" ref="L220" si="278">ROUND($J220*F220,2)</f>
        <v>0</v>
      </c>
      <c r="M220" s="47">
        <f t="shared" ref="M220" si="279">ROUND($J220*G220,2)</f>
        <v>0</v>
      </c>
      <c r="N220" s="47">
        <f t="shared" ref="N220" si="280">ROUND($J220*H220,2)</f>
        <v>0</v>
      </c>
      <c r="O220" s="50" t="str">
        <f>IFERROR(+$N220/$J$410,"")</f>
        <v/>
      </c>
      <c r="Q220" s="13"/>
      <c r="R220" s="36"/>
      <c r="S220" s="37"/>
    </row>
    <row r="221" spans="1:19" s="24" customFormat="1" ht="20.100000000000001" customHeight="1">
      <c r="B221" s="53">
        <v>12</v>
      </c>
      <c r="C221" s="54" t="s">
        <v>10</v>
      </c>
      <c r="D221" s="55"/>
      <c r="E221" s="180"/>
      <c r="F221" s="180"/>
      <c r="G221" s="181"/>
      <c r="H221" s="56"/>
      <c r="I221" s="32"/>
      <c r="J221" s="57"/>
      <c r="K221" s="57"/>
      <c r="L221" s="57"/>
      <c r="M221" s="57"/>
      <c r="N221" s="57">
        <f>SUBTOTAL(9,N223:N287)</f>
        <v>0</v>
      </c>
      <c r="O221" s="58">
        <f>SUBTOTAL(9,O223:O287)</f>
        <v>0</v>
      </c>
      <c r="Q221" s="35"/>
      <c r="R221" s="36"/>
      <c r="S221" s="37"/>
    </row>
    <row r="222" spans="1:19" s="24" customFormat="1" ht="20.100000000000001" customHeight="1">
      <c r="B222" s="38"/>
      <c r="C222" s="39"/>
      <c r="D222" s="40"/>
      <c r="E222" s="177"/>
      <c r="F222" s="177"/>
      <c r="G222" s="178"/>
      <c r="H222" s="59"/>
      <c r="I222" s="32"/>
      <c r="J222" s="60"/>
      <c r="K222" s="60"/>
      <c r="L222" s="60"/>
      <c r="M222" s="60"/>
      <c r="N222" s="60"/>
      <c r="O222" s="43"/>
      <c r="Q222" s="35"/>
      <c r="R222" s="36"/>
      <c r="S222" s="37"/>
    </row>
    <row r="223" spans="1:19" s="24" customFormat="1" ht="20.100000000000001" customHeight="1">
      <c r="B223" s="113" t="s">
        <v>49</v>
      </c>
      <c r="C223" s="112" t="s">
        <v>456</v>
      </c>
      <c r="D223" s="63"/>
      <c r="E223" s="182"/>
      <c r="F223" s="182"/>
      <c r="G223" s="183"/>
      <c r="H223" s="64"/>
      <c r="I223" s="32"/>
      <c r="J223" s="65"/>
      <c r="K223" s="65"/>
      <c r="L223" s="65"/>
      <c r="M223" s="65"/>
      <c r="N223" s="65">
        <f>SUBTOTAL(9,N225:N240)</f>
        <v>0</v>
      </c>
      <c r="O223" s="67">
        <f>SUBTOTAL(9,O225:O240)</f>
        <v>0</v>
      </c>
      <c r="Q223" s="35"/>
      <c r="R223" s="36"/>
      <c r="S223" s="37"/>
    </row>
    <row r="224" spans="1:19" s="24" customFormat="1" ht="20.100000000000001" customHeight="1">
      <c r="B224" s="68"/>
      <c r="C224" s="69"/>
      <c r="D224" s="70"/>
      <c r="E224" s="184"/>
      <c r="F224" s="184"/>
      <c r="G224" s="185"/>
      <c r="H224" s="71"/>
      <c r="I224" s="32"/>
      <c r="J224" s="72"/>
      <c r="K224" s="72"/>
      <c r="L224" s="72"/>
      <c r="M224" s="72"/>
      <c r="N224" s="72"/>
      <c r="O224" s="74"/>
      <c r="Q224" s="35"/>
      <c r="R224" s="36"/>
      <c r="S224" s="37"/>
    </row>
    <row r="225" spans="2:19" s="51" customFormat="1" ht="60" customHeight="1">
      <c r="B225" s="109" t="s">
        <v>50</v>
      </c>
      <c r="C225" s="99" t="s">
        <v>432</v>
      </c>
      <c r="D225" s="100" t="s">
        <v>6</v>
      </c>
      <c r="E225" s="179"/>
      <c r="F225" s="179"/>
      <c r="G225" s="188"/>
      <c r="H225" s="48">
        <f t="shared" ref="H225:H239" si="281">ROUND(+E225+F225+G225,2)</f>
        <v>0</v>
      </c>
      <c r="I225" s="49"/>
      <c r="J225" s="47">
        <v>295</v>
      </c>
      <c r="K225" s="47">
        <f t="shared" ref="K225:K240" si="282">ROUND($J225*E225,2)</f>
        <v>0</v>
      </c>
      <c r="L225" s="47">
        <f t="shared" ref="L225:L240" si="283">ROUND($J225*F225,2)</f>
        <v>0</v>
      </c>
      <c r="M225" s="47">
        <f t="shared" ref="M225:M240" si="284">ROUND($J225*G225,2)</f>
        <v>0</v>
      </c>
      <c r="N225" s="47">
        <f t="shared" ref="N225:N240" si="285">ROUND($J225*H225,2)</f>
        <v>0</v>
      </c>
      <c r="O225" s="50" t="str">
        <f t="shared" ref="O225:O240" si="286">IFERROR(+$N225/$J$410,"")</f>
        <v/>
      </c>
      <c r="Q225" s="13"/>
      <c r="R225" s="36"/>
      <c r="S225" s="37"/>
    </row>
    <row r="226" spans="2:19" s="51" customFormat="1" ht="60" customHeight="1">
      <c r="B226" s="109" t="s">
        <v>51</v>
      </c>
      <c r="C226" s="99" t="s">
        <v>433</v>
      </c>
      <c r="D226" s="100" t="s">
        <v>6</v>
      </c>
      <c r="E226" s="179"/>
      <c r="F226" s="179"/>
      <c r="G226" s="188"/>
      <c r="H226" s="48">
        <f t="shared" ref="H226:H231" si="287">ROUND(+E226+F226+G226,2)</f>
        <v>0</v>
      </c>
      <c r="I226" s="49"/>
      <c r="J226" s="47">
        <v>495</v>
      </c>
      <c r="K226" s="47">
        <f t="shared" ref="K226:K231" si="288">ROUND($J226*E226,2)</f>
        <v>0</v>
      </c>
      <c r="L226" s="47">
        <f t="shared" ref="L226:L231" si="289">ROUND($J226*F226,2)</f>
        <v>0</v>
      </c>
      <c r="M226" s="47">
        <f t="shared" ref="M226:M231" si="290">ROUND($J226*G226,2)</f>
        <v>0</v>
      </c>
      <c r="N226" s="47">
        <f t="shared" ref="N226:N231" si="291">ROUND($J226*H226,2)</f>
        <v>0</v>
      </c>
      <c r="O226" s="50" t="str">
        <f t="shared" si="286"/>
        <v/>
      </c>
      <c r="Q226" s="13"/>
      <c r="R226" s="36"/>
      <c r="S226" s="37"/>
    </row>
    <row r="227" spans="2:19" s="51" customFormat="1" ht="60" customHeight="1">
      <c r="B227" s="109" t="s">
        <v>52</v>
      </c>
      <c r="C227" s="99" t="s">
        <v>434</v>
      </c>
      <c r="D227" s="100" t="s">
        <v>6</v>
      </c>
      <c r="E227" s="179"/>
      <c r="F227" s="179"/>
      <c r="G227" s="188"/>
      <c r="H227" s="48">
        <f t="shared" si="287"/>
        <v>0</v>
      </c>
      <c r="I227" s="49"/>
      <c r="J227" s="47">
        <v>10</v>
      </c>
      <c r="K227" s="47">
        <f t="shared" si="288"/>
        <v>0</v>
      </c>
      <c r="L227" s="47">
        <f t="shared" si="289"/>
        <v>0</v>
      </c>
      <c r="M227" s="47">
        <f t="shared" si="290"/>
        <v>0</v>
      </c>
      <c r="N227" s="47">
        <f t="shared" si="291"/>
        <v>0</v>
      </c>
      <c r="O227" s="50" t="str">
        <f t="shared" si="286"/>
        <v/>
      </c>
      <c r="Q227" s="13"/>
      <c r="R227" s="36"/>
      <c r="S227" s="37"/>
    </row>
    <row r="228" spans="2:19" s="51" customFormat="1" ht="60" customHeight="1">
      <c r="B228" s="109" t="s">
        <v>143</v>
      </c>
      <c r="C228" s="99" t="s">
        <v>435</v>
      </c>
      <c r="D228" s="100" t="s">
        <v>6</v>
      </c>
      <c r="E228" s="179"/>
      <c r="F228" s="179"/>
      <c r="G228" s="188"/>
      <c r="H228" s="48">
        <f t="shared" si="287"/>
        <v>0</v>
      </c>
      <c r="I228" s="49"/>
      <c r="J228" s="47">
        <v>177</v>
      </c>
      <c r="K228" s="47">
        <f t="shared" si="288"/>
        <v>0</v>
      </c>
      <c r="L228" s="47">
        <f t="shared" si="289"/>
        <v>0</v>
      </c>
      <c r="M228" s="47">
        <f t="shared" si="290"/>
        <v>0</v>
      </c>
      <c r="N228" s="47">
        <f t="shared" si="291"/>
        <v>0</v>
      </c>
      <c r="O228" s="50" t="str">
        <f t="shared" si="286"/>
        <v/>
      </c>
      <c r="Q228" s="13"/>
      <c r="R228" s="36"/>
      <c r="S228" s="37"/>
    </row>
    <row r="229" spans="2:19" s="51" customFormat="1" ht="60" customHeight="1">
      <c r="B229" s="109" t="s">
        <v>420</v>
      </c>
      <c r="C229" s="99" t="s">
        <v>436</v>
      </c>
      <c r="D229" s="100" t="s">
        <v>6</v>
      </c>
      <c r="E229" s="179"/>
      <c r="F229" s="179"/>
      <c r="G229" s="188"/>
      <c r="H229" s="48">
        <f t="shared" si="287"/>
        <v>0</v>
      </c>
      <c r="I229" s="49"/>
      <c r="J229" s="47">
        <v>10</v>
      </c>
      <c r="K229" s="47">
        <f t="shared" si="288"/>
        <v>0</v>
      </c>
      <c r="L229" s="47">
        <f t="shared" si="289"/>
        <v>0</v>
      </c>
      <c r="M229" s="47">
        <f t="shared" si="290"/>
        <v>0</v>
      </c>
      <c r="N229" s="47">
        <f t="shared" si="291"/>
        <v>0</v>
      </c>
      <c r="O229" s="50" t="str">
        <f t="shared" si="286"/>
        <v/>
      </c>
      <c r="Q229" s="13"/>
      <c r="R229" s="36"/>
      <c r="S229" s="37"/>
    </row>
    <row r="230" spans="2:19" s="51" customFormat="1" ht="60" customHeight="1">
      <c r="B230" s="109" t="s">
        <v>421</v>
      </c>
      <c r="C230" s="99" t="s">
        <v>437</v>
      </c>
      <c r="D230" s="100" t="s">
        <v>6</v>
      </c>
      <c r="E230" s="179"/>
      <c r="F230" s="179"/>
      <c r="G230" s="188"/>
      <c r="H230" s="48">
        <f t="shared" si="287"/>
        <v>0</v>
      </c>
      <c r="I230" s="49"/>
      <c r="J230" s="47">
        <v>25</v>
      </c>
      <c r="K230" s="47">
        <f t="shared" si="288"/>
        <v>0</v>
      </c>
      <c r="L230" s="47">
        <f t="shared" si="289"/>
        <v>0</v>
      </c>
      <c r="M230" s="47">
        <f t="shared" si="290"/>
        <v>0</v>
      </c>
      <c r="N230" s="47">
        <f t="shared" si="291"/>
        <v>0</v>
      </c>
      <c r="O230" s="50" t="str">
        <f t="shared" si="286"/>
        <v/>
      </c>
      <c r="Q230" s="13"/>
      <c r="R230" s="36"/>
      <c r="S230" s="37"/>
    </row>
    <row r="231" spans="2:19" s="51" customFormat="1" ht="60" customHeight="1">
      <c r="B231" s="109" t="s">
        <v>422</v>
      </c>
      <c r="C231" s="99" t="s">
        <v>438</v>
      </c>
      <c r="D231" s="100" t="s">
        <v>6</v>
      </c>
      <c r="E231" s="179"/>
      <c r="F231" s="179"/>
      <c r="G231" s="188"/>
      <c r="H231" s="48">
        <f t="shared" si="287"/>
        <v>0</v>
      </c>
      <c r="I231" s="49"/>
      <c r="J231" s="47">
        <v>10</v>
      </c>
      <c r="K231" s="47">
        <f t="shared" si="288"/>
        <v>0</v>
      </c>
      <c r="L231" s="47">
        <f t="shared" si="289"/>
        <v>0</v>
      </c>
      <c r="M231" s="47">
        <f t="shared" si="290"/>
        <v>0</v>
      </c>
      <c r="N231" s="47">
        <f t="shared" si="291"/>
        <v>0</v>
      </c>
      <c r="O231" s="50" t="str">
        <f t="shared" si="286"/>
        <v/>
      </c>
      <c r="Q231" s="13"/>
      <c r="R231" s="36"/>
      <c r="S231" s="37"/>
    </row>
    <row r="232" spans="2:19" s="51" customFormat="1" ht="60" customHeight="1">
      <c r="B232" s="109" t="s">
        <v>423</v>
      </c>
      <c r="C232" s="99" t="s">
        <v>439</v>
      </c>
      <c r="D232" s="100" t="s">
        <v>6</v>
      </c>
      <c r="E232" s="179"/>
      <c r="F232" s="179"/>
      <c r="G232" s="188"/>
      <c r="H232" s="48">
        <f t="shared" si="281"/>
        <v>0</v>
      </c>
      <c r="I232" s="49"/>
      <c r="J232" s="47">
        <v>10</v>
      </c>
      <c r="K232" s="47">
        <f t="shared" si="282"/>
        <v>0</v>
      </c>
      <c r="L232" s="47">
        <f t="shared" si="283"/>
        <v>0</v>
      </c>
      <c r="M232" s="47">
        <f t="shared" si="284"/>
        <v>0</v>
      </c>
      <c r="N232" s="47">
        <f t="shared" si="285"/>
        <v>0</v>
      </c>
      <c r="O232" s="50" t="str">
        <f t="shared" si="286"/>
        <v/>
      </c>
      <c r="Q232" s="13"/>
      <c r="R232" s="36"/>
      <c r="S232" s="37"/>
    </row>
    <row r="233" spans="2:19" s="51" customFormat="1" ht="60" customHeight="1">
      <c r="B233" s="109" t="s">
        <v>424</v>
      </c>
      <c r="C233" s="99" t="s">
        <v>440</v>
      </c>
      <c r="D233" s="100" t="s">
        <v>8</v>
      </c>
      <c r="E233" s="179"/>
      <c r="F233" s="179"/>
      <c r="G233" s="188"/>
      <c r="H233" s="48">
        <f t="shared" si="281"/>
        <v>0</v>
      </c>
      <c r="I233" s="49"/>
      <c r="J233" s="47">
        <v>10</v>
      </c>
      <c r="K233" s="47">
        <f t="shared" si="282"/>
        <v>0</v>
      </c>
      <c r="L233" s="47">
        <f t="shared" si="283"/>
        <v>0</v>
      </c>
      <c r="M233" s="47">
        <f t="shared" si="284"/>
        <v>0</v>
      </c>
      <c r="N233" s="47">
        <f t="shared" si="285"/>
        <v>0</v>
      </c>
      <c r="O233" s="50" t="str">
        <f t="shared" si="286"/>
        <v/>
      </c>
      <c r="Q233" s="13"/>
      <c r="R233" s="36"/>
      <c r="S233" s="37"/>
    </row>
    <row r="234" spans="2:19" s="51" customFormat="1" ht="60" customHeight="1">
      <c r="B234" s="109" t="s">
        <v>425</v>
      </c>
      <c r="C234" s="99" t="s">
        <v>441</v>
      </c>
      <c r="D234" s="100" t="s">
        <v>8</v>
      </c>
      <c r="E234" s="179"/>
      <c r="F234" s="179"/>
      <c r="G234" s="188"/>
      <c r="H234" s="48">
        <f t="shared" ref="H234:H236" si="292">ROUND(+E234+F234+G234,2)</f>
        <v>0</v>
      </c>
      <c r="I234" s="49"/>
      <c r="J234" s="47">
        <v>1</v>
      </c>
      <c r="K234" s="47">
        <f t="shared" ref="K234:K236" si="293">ROUND($J234*E234,2)</f>
        <v>0</v>
      </c>
      <c r="L234" s="47">
        <f t="shared" ref="L234:L236" si="294">ROUND($J234*F234,2)</f>
        <v>0</v>
      </c>
      <c r="M234" s="47">
        <f t="shared" ref="M234:M236" si="295">ROUND($J234*G234,2)</f>
        <v>0</v>
      </c>
      <c r="N234" s="47">
        <f t="shared" ref="N234:N236" si="296">ROUND($J234*H234,2)</f>
        <v>0</v>
      </c>
      <c r="O234" s="50" t="str">
        <f t="shared" si="286"/>
        <v/>
      </c>
      <c r="Q234" s="13"/>
      <c r="R234" s="36"/>
      <c r="S234" s="37"/>
    </row>
    <row r="235" spans="2:19" s="51" customFormat="1" ht="60" customHeight="1">
      <c r="B235" s="109" t="s">
        <v>426</v>
      </c>
      <c r="C235" s="99" t="s">
        <v>442</v>
      </c>
      <c r="D235" s="100" t="s">
        <v>8</v>
      </c>
      <c r="E235" s="179"/>
      <c r="F235" s="179"/>
      <c r="G235" s="188"/>
      <c r="H235" s="48">
        <f t="shared" ref="H235" si="297">ROUND(+E235+F235+G235,2)</f>
        <v>0</v>
      </c>
      <c r="I235" s="49"/>
      <c r="J235" s="47">
        <v>2</v>
      </c>
      <c r="K235" s="47">
        <f t="shared" ref="K235" si="298">ROUND($J235*E235,2)</f>
        <v>0</v>
      </c>
      <c r="L235" s="47">
        <f t="shared" ref="L235" si="299">ROUND($J235*F235,2)</f>
        <v>0</v>
      </c>
      <c r="M235" s="47">
        <f t="shared" ref="M235" si="300">ROUND($J235*G235,2)</f>
        <v>0</v>
      </c>
      <c r="N235" s="47">
        <f t="shared" ref="N235" si="301">ROUND($J235*H235,2)</f>
        <v>0</v>
      </c>
      <c r="O235" s="50" t="str">
        <f t="shared" si="286"/>
        <v/>
      </c>
      <c r="Q235" s="13"/>
      <c r="R235" s="36"/>
      <c r="S235" s="37"/>
    </row>
    <row r="236" spans="2:19" s="51" customFormat="1" ht="60" customHeight="1">
      <c r="B236" s="109" t="s">
        <v>427</v>
      </c>
      <c r="C236" s="99" t="s">
        <v>443</v>
      </c>
      <c r="D236" s="100" t="s">
        <v>8</v>
      </c>
      <c r="E236" s="179"/>
      <c r="F236" s="179"/>
      <c r="G236" s="188"/>
      <c r="H236" s="48">
        <f t="shared" si="292"/>
        <v>0</v>
      </c>
      <c r="I236" s="49"/>
      <c r="J236" s="47">
        <v>1</v>
      </c>
      <c r="K236" s="47">
        <f t="shared" si="293"/>
        <v>0</v>
      </c>
      <c r="L236" s="47">
        <f t="shared" si="294"/>
        <v>0</v>
      </c>
      <c r="M236" s="47">
        <f t="shared" si="295"/>
        <v>0</v>
      </c>
      <c r="N236" s="47">
        <f t="shared" si="296"/>
        <v>0</v>
      </c>
      <c r="O236" s="50" t="str">
        <f t="shared" si="286"/>
        <v/>
      </c>
      <c r="Q236" s="13"/>
      <c r="R236" s="36"/>
      <c r="S236" s="37"/>
    </row>
    <row r="237" spans="2:19" s="51" customFormat="1" ht="60" customHeight="1">
      <c r="B237" s="109" t="s">
        <v>428</v>
      </c>
      <c r="C237" s="99" t="s">
        <v>444</v>
      </c>
      <c r="D237" s="100" t="s">
        <v>8</v>
      </c>
      <c r="E237" s="179"/>
      <c r="F237" s="179"/>
      <c r="G237" s="188"/>
      <c r="H237" s="48">
        <f t="shared" ref="H237:H238" si="302">ROUND(+E237+F237+G237,2)</f>
        <v>0</v>
      </c>
      <c r="I237" s="49"/>
      <c r="J237" s="47">
        <v>2</v>
      </c>
      <c r="K237" s="47">
        <f t="shared" ref="K237:K238" si="303">ROUND($J237*E237,2)</f>
        <v>0</v>
      </c>
      <c r="L237" s="47">
        <f t="shared" ref="L237:L238" si="304">ROUND($J237*F237,2)</f>
        <v>0</v>
      </c>
      <c r="M237" s="47">
        <f t="shared" ref="M237:M238" si="305">ROUND($J237*G237,2)</f>
        <v>0</v>
      </c>
      <c r="N237" s="47">
        <f t="shared" ref="N237:N238" si="306">ROUND($J237*H237,2)</f>
        <v>0</v>
      </c>
      <c r="O237" s="50" t="str">
        <f t="shared" si="286"/>
        <v/>
      </c>
      <c r="Q237" s="13"/>
      <c r="R237" s="36"/>
      <c r="S237" s="37"/>
    </row>
    <row r="238" spans="2:19" s="51" customFormat="1" ht="60" customHeight="1">
      <c r="B238" s="109" t="s">
        <v>429</v>
      </c>
      <c r="C238" s="99" t="s">
        <v>445</v>
      </c>
      <c r="D238" s="100" t="s">
        <v>8</v>
      </c>
      <c r="E238" s="179"/>
      <c r="F238" s="179"/>
      <c r="G238" s="188"/>
      <c r="H238" s="48">
        <f t="shared" si="302"/>
        <v>0</v>
      </c>
      <c r="I238" s="49"/>
      <c r="J238" s="47">
        <v>2</v>
      </c>
      <c r="K238" s="47">
        <f t="shared" si="303"/>
        <v>0</v>
      </c>
      <c r="L238" s="47">
        <f t="shared" si="304"/>
        <v>0</v>
      </c>
      <c r="M238" s="47">
        <f t="shared" si="305"/>
        <v>0</v>
      </c>
      <c r="N238" s="47">
        <f t="shared" si="306"/>
        <v>0</v>
      </c>
      <c r="O238" s="50" t="str">
        <f t="shared" si="286"/>
        <v/>
      </c>
      <c r="Q238" s="13"/>
      <c r="R238" s="36"/>
      <c r="S238" s="37"/>
    </row>
    <row r="239" spans="2:19" s="51" customFormat="1" ht="180" customHeight="1">
      <c r="B239" s="109" t="s">
        <v>430</v>
      </c>
      <c r="C239" s="99" t="s">
        <v>446</v>
      </c>
      <c r="D239" s="100" t="s">
        <v>11</v>
      </c>
      <c r="E239" s="179"/>
      <c r="F239" s="179"/>
      <c r="G239" s="188"/>
      <c r="H239" s="48">
        <f t="shared" si="281"/>
        <v>0</v>
      </c>
      <c r="I239" s="49"/>
      <c r="J239" s="47">
        <v>2</v>
      </c>
      <c r="K239" s="47">
        <f t="shared" si="282"/>
        <v>0</v>
      </c>
      <c r="L239" s="47">
        <f t="shared" si="283"/>
        <v>0</v>
      </c>
      <c r="M239" s="47">
        <f t="shared" si="284"/>
        <v>0</v>
      </c>
      <c r="N239" s="47">
        <f t="shared" si="285"/>
        <v>0</v>
      </c>
      <c r="O239" s="50" t="str">
        <f t="shared" si="286"/>
        <v/>
      </c>
      <c r="Q239" s="13"/>
      <c r="R239" s="36"/>
      <c r="S239" s="37"/>
    </row>
    <row r="240" spans="2:19" s="51" customFormat="1" ht="159.94999999999999" customHeight="1">
      <c r="B240" s="109" t="s">
        <v>431</v>
      </c>
      <c r="C240" s="99" t="s">
        <v>447</v>
      </c>
      <c r="D240" s="100" t="s">
        <v>11</v>
      </c>
      <c r="E240" s="179"/>
      <c r="F240" s="179"/>
      <c r="G240" s="188"/>
      <c r="H240" s="48">
        <f t="shared" ref="H240" si="307">ROUND(+E240+F240+G240,2)</f>
        <v>0</v>
      </c>
      <c r="I240" s="49"/>
      <c r="J240" s="47">
        <v>1</v>
      </c>
      <c r="K240" s="47">
        <f t="shared" si="282"/>
        <v>0</v>
      </c>
      <c r="L240" s="47">
        <f t="shared" si="283"/>
        <v>0</v>
      </c>
      <c r="M240" s="47">
        <f t="shared" si="284"/>
        <v>0</v>
      </c>
      <c r="N240" s="47">
        <f t="shared" si="285"/>
        <v>0</v>
      </c>
      <c r="O240" s="50" t="str">
        <f t="shared" si="286"/>
        <v/>
      </c>
      <c r="Q240" s="13"/>
      <c r="R240" s="36"/>
      <c r="S240" s="37"/>
    </row>
    <row r="241" spans="2:19" s="24" customFormat="1" ht="20.100000000000001" customHeight="1">
      <c r="B241" s="113" t="s">
        <v>53</v>
      </c>
      <c r="C241" s="112" t="s">
        <v>457</v>
      </c>
      <c r="D241" s="63"/>
      <c r="E241" s="182"/>
      <c r="F241" s="182"/>
      <c r="G241" s="183"/>
      <c r="H241" s="64"/>
      <c r="I241" s="32"/>
      <c r="J241" s="65"/>
      <c r="K241" s="65"/>
      <c r="L241" s="65"/>
      <c r="M241" s="65"/>
      <c r="N241" s="65">
        <f>SUBTOTAL(9,N243:N249)</f>
        <v>0</v>
      </c>
      <c r="O241" s="67">
        <f>SUBTOTAL(9,O243:O249)</f>
        <v>0</v>
      </c>
      <c r="Q241" s="35"/>
      <c r="R241" s="36"/>
      <c r="S241" s="37"/>
    </row>
    <row r="242" spans="2:19" s="24" customFormat="1" ht="20.100000000000001" customHeight="1">
      <c r="B242" s="68"/>
      <c r="C242" s="69"/>
      <c r="D242" s="70"/>
      <c r="E242" s="184"/>
      <c r="F242" s="184"/>
      <c r="G242" s="185"/>
      <c r="H242" s="71"/>
      <c r="I242" s="32"/>
      <c r="J242" s="72"/>
      <c r="K242" s="72"/>
      <c r="L242" s="72"/>
      <c r="M242" s="72"/>
      <c r="N242" s="72"/>
      <c r="O242" s="74"/>
      <c r="Q242" s="35"/>
      <c r="R242" s="36"/>
      <c r="S242" s="37"/>
    </row>
    <row r="243" spans="2:19" s="51" customFormat="1" ht="60" customHeight="1">
      <c r="B243" s="109" t="s">
        <v>54</v>
      </c>
      <c r="C243" s="99" t="s">
        <v>458</v>
      </c>
      <c r="D243" s="100" t="s">
        <v>6</v>
      </c>
      <c r="E243" s="179"/>
      <c r="F243" s="179"/>
      <c r="G243" s="188"/>
      <c r="H243" s="48">
        <f t="shared" ref="H243:H249" si="308">ROUND(+E243+F243+G243,2)</f>
        <v>0</v>
      </c>
      <c r="I243" s="49"/>
      <c r="J243" s="47">
        <v>10</v>
      </c>
      <c r="K243" s="47">
        <f t="shared" ref="K243:K248" si="309">ROUND($J243*E243,2)</f>
        <v>0</v>
      </c>
      <c r="L243" s="47">
        <f t="shared" ref="L243:L248" si="310">ROUND($J243*F243,2)</f>
        <v>0</v>
      </c>
      <c r="M243" s="47">
        <f t="shared" ref="M243:M248" si="311">ROUND($J243*G243,2)</f>
        <v>0</v>
      </c>
      <c r="N243" s="47">
        <f t="shared" ref="N243:N248" si="312">ROUND($J243*H243,2)</f>
        <v>0</v>
      </c>
      <c r="O243" s="50" t="str">
        <f t="shared" ref="O243:O249" si="313">IFERROR(+$N243/$J$410,"")</f>
        <v/>
      </c>
      <c r="Q243" s="13"/>
      <c r="R243" s="36"/>
      <c r="S243" s="37"/>
    </row>
    <row r="244" spans="2:19" s="51" customFormat="1" ht="60" customHeight="1">
      <c r="B244" s="109" t="s">
        <v>55</v>
      </c>
      <c r="C244" s="99" t="s">
        <v>459</v>
      </c>
      <c r="D244" s="100" t="s">
        <v>6</v>
      </c>
      <c r="E244" s="179"/>
      <c r="F244" s="179"/>
      <c r="G244" s="188"/>
      <c r="H244" s="48">
        <f t="shared" si="308"/>
        <v>0</v>
      </c>
      <c r="I244" s="49"/>
      <c r="J244" s="47">
        <v>23</v>
      </c>
      <c r="K244" s="47">
        <f t="shared" ref="K244" si="314">ROUND($J244*E244,2)</f>
        <v>0</v>
      </c>
      <c r="L244" s="47">
        <f t="shared" ref="L244" si="315">ROUND($J244*F244,2)</f>
        <v>0</v>
      </c>
      <c r="M244" s="47">
        <f t="shared" ref="M244" si="316">ROUND($J244*G244,2)</f>
        <v>0</v>
      </c>
      <c r="N244" s="47">
        <f t="shared" ref="N244" si="317">ROUND($J244*H244,2)</f>
        <v>0</v>
      </c>
      <c r="O244" s="50" t="str">
        <f t="shared" si="313"/>
        <v/>
      </c>
      <c r="Q244" s="13"/>
      <c r="R244" s="36"/>
      <c r="S244" s="37"/>
    </row>
    <row r="245" spans="2:19" s="51" customFormat="1" ht="60" customHeight="1">
      <c r="B245" s="109" t="s">
        <v>147</v>
      </c>
      <c r="C245" s="99" t="s">
        <v>460</v>
      </c>
      <c r="D245" s="100" t="s">
        <v>6</v>
      </c>
      <c r="E245" s="179"/>
      <c r="F245" s="179"/>
      <c r="G245" s="188"/>
      <c r="H245" s="48">
        <f t="shared" si="308"/>
        <v>0</v>
      </c>
      <c r="I245" s="49"/>
      <c r="J245" s="47">
        <v>135</v>
      </c>
      <c r="K245" s="47">
        <f t="shared" si="309"/>
        <v>0</v>
      </c>
      <c r="L245" s="47">
        <f t="shared" si="310"/>
        <v>0</v>
      </c>
      <c r="M245" s="47">
        <f t="shared" si="311"/>
        <v>0</v>
      </c>
      <c r="N245" s="47">
        <f t="shared" si="312"/>
        <v>0</v>
      </c>
      <c r="O245" s="50" t="str">
        <f t="shared" si="313"/>
        <v/>
      </c>
      <c r="Q245" s="13"/>
      <c r="R245" s="36"/>
      <c r="S245" s="37"/>
    </row>
    <row r="246" spans="2:19" s="51" customFormat="1" ht="60" customHeight="1">
      <c r="B246" s="109" t="s">
        <v>449</v>
      </c>
      <c r="C246" s="99" t="s">
        <v>461</v>
      </c>
      <c r="D246" s="100" t="s">
        <v>6</v>
      </c>
      <c r="E246" s="179"/>
      <c r="F246" s="179"/>
      <c r="G246" s="188"/>
      <c r="H246" s="48">
        <f t="shared" si="308"/>
        <v>0</v>
      </c>
      <c r="I246" s="49"/>
      <c r="J246" s="47">
        <v>10</v>
      </c>
      <c r="K246" s="47">
        <f t="shared" ref="K246" si="318">ROUND($J246*E246,2)</f>
        <v>0</v>
      </c>
      <c r="L246" s="47">
        <f t="shared" ref="L246" si="319">ROUND($J246*F246,2)</f>
        <v>0</v>
      </c>
      <c r="M246" s="47">
        <f t="shared" ref="M246" si="320">ROUND($J246*G246,2)</f>
        <v>0</v>
      </c>
      <c r="N246" s="47">
        <f t="shared" ref="N246" si="321">ROUND($J246*H246,2)</f>
        <v>0</v>
      </c>
      <c r="O246" s="50" t="str">
        <f t="shared" si="313"/>
        <v/>
      </c>
      <c r="Q246" s="13"/>
      <c r="R246" s="36"/>
      <c r="S246" s="37"/>
    </row>
    <row r="247" spans="2:19" s="51" customFormat="1" ht="60" customHeight="1">
      <c r="B247" s="109" t="s">
        <v>453</v>
      </c>
      <c r="C247" s="99" t="s">
        <v>122</v>
      </c>
      <c r="D247" s="100" t="s">
        <v>6</v>
      </c>
      <c r="E247" s="179"/>
      <c r="F247" s="179"/>
      <c r="G247" s="188"/>
      <c r="H247" s="48">
        <f t="shared" si="308"/>
        <v>0</v>
      </c>
      <c r="I247" s="49"/>
      <c r="J247" s="47">
        <v>10</v>
      </c>
      <c r="K247" s="47">
        <f t="shared" ref="K247" si="322">ROUND($J247*E247,2)</f>
        <v>0</v>
      </c>
      <c r="L247" s="47">
        <f t="shared" ref="L247" si="323">ROUND($J247*F247,2)</f>
        <v>0</v>
      </c>
      <c r="M247" s="47">
        <f t="shared" ref="M247" si="324">ROUND($J247*G247,2)</f>
        <v>0</v>
      </c>
      <c r="N247" s="47">
        <f t="shared" ref="N247" si="325">ROUND($J247*H247,2)</f>
        <v>0</v>
      </c>
      <c r="O247" s="50" t="str">
        <f t="shared" si="313"/>
        <v/>
      </c>
      <c r="Q247" s="13"/>
      <c r="R247" s="36"/>
      <c r="S247" s="37"/>
    </row>
    <row r="248" spans="2:19" s="51" customFormat="1" ht="39.950000000000003" customHeight="1">
      <c r="B248" s="109" t="s">
        <v>454</v>
      </c>
      <c r="C248" s="99" t="s">
        <v>462</v>
      </c>
      <c r="D248" s="100" t="s">
        <v>8</v>
      </c>
      <c r="E248" s="179"/>
      <c r="F248" s="179"/>
      <c r="G248" s="188"/>
      <c r="H248" s="48">
        <f t="shared" si="308"/>
        <v>0</v>
      </c>
      <c r="I248" s="49"/>
      <c r="J248" s="47">
        <v>1</v>
      </c>
      <c r="K248" s="47">
        <f t="shared" si="309"/>
        <v>0</v>
      </c>
      <c r="L248" s="47">
        <f t="shared" si="310"/>
        <v>0</v>
      </c>
      <c r="M248" s="47">
        <f t="shared" si="311"/>
        <v>0</v>
      </c>
      <c r="N248" s="47">
        <f t="shared" si="312"/>
        <v>0</v>
      </c>
      <c r="O248" s="50" t="str">
        <f t="shared" si="313"/>
        <v/>
      </c>
      <c r="Q248" s="13"/>
      <c r="R248" s="36"/>
      <c r="S248" s="37"/>
    </row>
    <row r="249" spans="2:19" s="51" customFormat="1" ht="60" customHeight="1">
      <c r="B249" s="109" t="s">
        <v>455</v>
      </c>
      <c r="C249" s="99" t="s">
        <v>124</v>
      </c>
      <c r="D249" s="101" t="s">
        <v>8</v>
      </c>
      <c r="E249" s="179"/>
      <c r="F249" s="179"/>
      <c r="G249" s="188"/>
      <c r="H249" s="48">
        <f t="shared" si="308"/>
        <v>0</v>
      </c>
      <c r="I249" s="49"/>
      <c r="J249" s="47">
        <v>2</v>
      </c>
      <c r="K249" s="47">
        <f t="shared" ref="K249" si="326">ROUND($J249*E249,2)</f>
        <v>0</v>
      </c>
      <c r="L249" s="47">
        <f t="shared" ref="L249" si="327">ROUND($J249*F249,2)</f>
        <v>0</v>
      </c>
      <c r="M249" s="47">
        <f t="shared" ref="M249" si="328">ROUND($J249*G249,2)</f>
        <v>0</v>
      </c>
      <c r="N249" s="47">
        <f t="shared" ref="N249" si="329">ROUND($J249*H249,2)</f>
        <v>0</v>
      </c>
      <c r="O249" s="50" t="str">
        <f t="shared" si="313"/>
        <v/>
      </c>
      <c r="Q249" s="13"/>
      <c r="R249" s="36"/>
      <c r="S249" s="37"/>
    </row>
    <row r="250" spans="2:19" s="24" customFormat="1" ht="20.100000000000001" customHeight="1">
      <c r="B250" s="113" t="s">
        <v>450</v>
      </c>
      <c r="C250" s="112" t="s">
        <v>114</v>
      </c>
      <c r="D250" s="63"/>
      <c r="E250" s="182"/>
      <c r="F250" s="182"/>
      <c r="G250" s="183"/>
      <c r="H250" s="64"/>
      <c r="I250" s="32"/>
      <c r="J250" s="65"/>
      <c r="K250" s="65"/>
      <c r="L250" s="65"/>
      <c r="M250" s="65"/>
      <c r="N250" s="65">
        <f>SUBTOTAL(9,N252:N255)</f>
        <v>0</v>
      </c>
      <c r="O250" s="67">
        <f>SUBTOTAL(9,O252:O255)</f>
        <v>0</v>
      </c>
      <c r="Q250" s="35"/>
      <c r="R250" s="36"/>
      <c r="S250" s="37"/>
    </row>
    <row r="251" spans="2:19" s="24" customFormat="1" ht="20.100000000000001" customHeight="1">
      <c r="B251" s="68"/>
      <c r="C251" s="69"/>
      <c r="D251" s="70"/>
      <c r="E251" s="184"/>
      <c r="F251" s="184"/>
      <c r="G251" s="185"/>
      <c r="H251" s="71"/>
      <c r="I251" s="32"/>
      <c r="J251" s="72"/>
      <c r="K251" s="72"/>
      <c r="L251" s="72"/>
      <c r="M251" s="72"/>
      <c r="N251" s="72"/>
      <c r="O251" s="74"/>
      <c r="Q251" s="35"/>
      <c r="R251" s="36"/>
      <c r="S251" s="37"/>
    </row>
    <row r="252" spans="2:19" s="51" customFormat="1" ht="60" customHeight="1">
      <c r="B252" s="109" t="s">
        <v>463</v>
      </c>
      <c r="C252" s="99" t="s">
        <v>122</v>
      </c>
      <c r="D252" s="100" t="s">
        <v>6</v>
      </c>
      <c r="E252" s="179"/>
      <c r="F252" s="179"/>
      <c r="G252" s="188"/>
      <c r="H252" s="48">
        <f>ROUND(+E252+F252+G252,2)</f>
        <v>0</v>
      </c>
      <c r="I252" s="49"/>
      <c r="J252" s="47">
        <v>130</v>
      </c>
      <c r="K252" s="47">
        <f t="shared" ref="K252:K255" si="330">ROUND($J252*E252,2)</f>
        <v>0</v>
      </c>
      <c r="L252" s="47">
        <f t="shared" ref="L252:L255" si="331">ROUND($J252*F252,2)</f>
        <v>0</v>
      </c>
      <c r="M252" s="47">
        <f t="shared" ref="M252:M255" si="332">ROUND($J252*G252,2)</f>
        <v>0</v>
      </c>
      <c r="N252" s="47">
        <f t="shared" ref="N252:N255" si="333">ROUND($J252*H252,2)</f>
        <v>0</v>
      </c>
      <c r="O252" s="50" t="str">
        <f>IFERROR(+$N252/$J$410,"")</f>
        <v/>
      </c>
      <c r="Q252" s="13"/>
      <c r="R252" s="36"/>
      <c r="S252" s="37"/>
    </row>
    <row r="253" spans="2:19" s="51" customFormat="1" ht="99.95" customHeight="1">
      <c r="B253" s="109" t="s">
        <v>464</v>
      </c>
      <c r="C253" s="99" t="s">
        <v>144</v>
      </c>
      <c r="D253" s="100" t="s">
        <v>6</v>
      </c>
      <c r="E253" s="179"/>
      <c r="F253" s="179"/>
      <c r="G253" s="188"/>
      <c r="H253" s="48">
        <f>ROUND(+E253+F253+G253,2)</f>
        <v>0</v>
      </c>
      <c r="I253" s="49"/>
      <c r="J253" s="47">
        <v>159</v>
      </c>
      <c r="K253" s="47">
        <f t="shared" si="330"/>
        <v>0</v>
      </c>
      <c r="L253" s="47">
        <f t="shared" si="331"/>
        <v>0</v>
      </c>
      <c r="M253" s="47">
        <f t="shared" si="332"/>
        <v>0</v>
      </c>
      <c r="N253" s="47">
        <f t="shared" si="333"/>
        <v>0</v>
      </c>
      <c r="O253" s="50" t="str">
        <f>IFERROR(+$N253/$J$410,"")</f>
        <v/>
      </c>
      <c r="Q253" s="13"/>
      <c r="R253" s="36"/>
      <c r="S253" s="37"/>
    </row>
    <row r="254" spans="2:19" s="51" customFormat="1" ht="60" customHeight="1">
      <c r="B254" s="109" t="s">
        <v>465</v>
      </c>
      <c r="C254" s="99" t="s">
        <v>124</v>
      </c>
      <c r="D254" s="100" t="s">
        <v>8</v>
      </c>
      <c r="E254" s="179"/>
      <c r="F254" s="179"/>
      <c r="G254" s="188"/>
      <c r="H254" s="48">
        <f>ROUND(+E254+F254+G254,2)</f>
        <v>0</v>
      </c>
      <c r="I254" s="49"/>
      <c r="J254" s="47">
        <v>5</v>
      </c>
      <c r="K254" s="47">
        <f t="shared" ref="K254" si="334">ROUND($J254*E254,2)</f>
        <v>0</v>
      </c>
      <c r="L254" s="47">
        <f t="shared" ref="L254" si="335">ROUND($J254*F254,2)</f>
        <v>0</v>
      </c>
      <c r="M254" s="47">
        <f t="shared" ref="M254" si="336">ROUND($J254*G254,2)</f>
        <v>0</v>
      </c>
      <c r="N254" s="47">
        <f t="shared" ref="N254" si="337">ROUND($J254*H254,2)</f>
        <v>0</v>
      </c>
      <c r="O254" s="50" t="str">
        <f>IFERROR(+$N254/$J$410,"")</f>
        <v/>
      </c>
      <c r="Q254" s="13"/>
      <c r="R254" s="36"/>
      <c r="S254" s="37"/>
    </row>
    <row r="255" spans="2:19" s="51" customFormat="1" ht="80.099999999999994" customHeight="1">
      <c r="B255" s="109" t="s">
        <v>466</v>
      </c>
      <c r="C255" s="99" t="s">
        <v>145</v>
      </c>
      <c r="D255" s="100" t="s">
        <v>8</v>
      </c>
      <c r="E255" s="179"/>
      <c r="F255" s="179"/>
      <c r="G255" s="188"/>
      <c r="H255" s="48">
        <f>ROUND(+E255+F255+G255,2)</f>
        <v>0</v>
      </c>
      <c r="I255" s="49"/>
      <c r="J255" s="47">
        <v>1</v>
      </c>
      <c r="K255" s="47">
        <f t="shared" si="330"/>
        <v>0</v>
      </c>
      <c r="L255" s="47">
        <f t="shared" si="331"/>
        <v>0</v>
      </c>
      <c r="M255" s="47">
        <f t="shared" si="332"/>
        <v>0</v>
      </c>
      <c r="N255" s="47">
        <f t="shared" si="333"/>
        <v>0</v>
      </c>
      <c r="O255" s="50" t="str">
        <f>IFERROR(+$N255/$J$410,"")</f>
        <v/>
      </c>
      <c r="Q255" s="13"/>
      <c r="R255" s="36"/>
      <c r="S255" s="37"/>
    </row>
    <row r="256" spans="2:19" s="24" customFormat="1" ht="20.100000000000001" customHeight="1">
      <c r="B256" s="113" t="s">
        <v>451</v>
      </c>
      <c r="C256" s="112" t="s">
        <v>492</v>
      </c>
      <c r="D256" s="63"/>
      <c r="E256" s="182"/>
      <c r="F256" s="182"/>
      <c r="G256" s="183"/>
      <c r="H256" s="64"/>
      <c r="I256" s="32"/>
      <c r="J256" s="65"/>
      <c r="K256" s="65"/>
      <c r="L256" s="65"/>
      <c r="M256" s="65"/>
      <c r="N256" s="65">
        <f>SUBTOTAL(9,N258:N272)</f>
        <v>0</v>
      </c>
      <c r="O256" s="67">
        <f>SUBTOTAL(9,O258:O272)</f>
        <v>0</v>
      </c>
      <c r="Q256" s="35"/>
      <c r="R256" s="36"/>
      <c r="S256" s="37"/>
    </row>
    <row r="257" spans="2:19" s="24" customFormat="1" ht="20.100000000000001" customHeight="1">
      <c r="B257" s="68"/>
      <c r="C257" s="69"/>
      <c r="D257" s="70"/>
      <c r="E257" s="184"/>
      <c r="F257" s="184"/>
      <c r="G257" s="185"/>
      <c r="H257" s="71"/>
      <c r="I257" s="32"/>
      <c r="J257" s="72"/>
      <c r="K257" s="72"/>
      <c r="L257" s="72"/>
      <c r="M257" s="72"/>
      <c r="N257" s="72"/>
      <c r="O257" s="74"/>
      <c r="Q257" s="35"/>
      <c r="R257" s="36"/>
      <c r="S257" s="37"/>
    </row>
    <row r="258" spans="2:19" s="51" customFormat="1" ht="60" customHeight="1">
      <c r="B258" s="109" t="s">
        <v>477</v>
      </c>
      <c r="C258" s="99" t="s">
        <v>467</v>
      </c>
      <c r="D258" s="100" t="s">
        <v>6</v>
      </c>
      <c r="E258" s="179"/>
      <c r="F258" s="179"/>
      <c r="G258" s="188"/>
      <c r="H258" s="48">
        <f t="shared" ref="H258:H272" si="338">ROUND(+E258+F258+G258,2)</f>
        <v>0</v>
      </c>
      <c r="I258" s="49"/>
      <c r="J258" s="47">
        <v>10</v>
      </c>
      <c r="K258" s="47">
        <f t="shared" ref="K258:K271" si="339">ROUND($J258*E258,2)</f>
        <v>0</v>
      </c>
      <c r="L258" s="47">
        <f t="shared" ref="L258:L271" si="340">ROUND($J258*F258,2)</f>
        <v>0</v>
      </c>
      <c r="M258" s="47">
        <f t="shared" ref="M258:M271" si="341">ROUND($J258*G258,2)</f>
        <v>0</v>
      </c>
      <c r="N258" s="47">
        <f t="shared" ref="N258:N271" si="342">ROUND($J258*H258,2)</f>
        <v>0</v>
      </c>
      <c r="O258" s="50" t="str">
        <f t="shared" ref="O258:O272" si="343">IFERROR(+$N258/$J$410,"")</f>
        <v/>
      </c>
      <c r="Q258" s="13"/>
      <c r="R258" s="36"/>
      <c r="S258" s="37"/>
    </row>
    <row r="259" spans="2:19" s="51" customFormat="1" ht="60" customHeight="1">
      <c r="B259" s="109" t="s">
        <v>478</v>
      </c>
      <c r="C259" s="99" t="s">
        <v>468</v>
      </c>
      <c r="D259" s="100" t="s">
        <v>6</v>
      </c>
      <c r="E259" s="179"/>
      <c r="F259" s="179"/>
      <c r="G259" s="188"/>
      <c r="H259" s="48">
        <f t="shared" si="338"/>
        <v>0</v>
      </c>
      <c r="I259" s="49"/>
      <c r="J259" s="47">
        <v>10</v>
      </c>
      <c r="K259" s="47">
        <f t="shared" ref="K259:K263" si="344">ROUND($J259*E259,2)</f>
        <v>0</v>
      </c>
      <c r="L259" s="47">
        <f t="shared" ref="L259:L263" si="345">ROUND($J259*F259,2)</f>
        <v>0</v>
      </c>
      <c r="M259" s="47">
        <f t="shared" ref="M259:M263" si="346">ROUND($J259*G259,2)</f>
        <v>0</v>
      </c>
      <c r="N259" s="47">
        <f t="shared" ref="N259:N263" si="347">ROUND($J259*H259,2)</f>
        <v>0</v>
      </c>
      <c r="O259" s="50" t="str">
        <f t="shared" si="343"/>
        <v/>
      </c>
      <c r="Q259" s="13"/>
      <c r="R259" s="36"/>
      <c r="S259" s="37"/>
    </row>
    <row r="260" spans="2:19" s="51" customFormat="1" ht="60" customHeight="1">
      <c r="B260" s="109" t="s">
        <v>479</v>
      </c>
      <c r="C260" s="99" t="s">
        <v>469</v>
      </c>
      <c r="D260" s="100" t="s">
        <v>6</v>
      </c>
      <c r="E260" s="179"/>
      <c r="F260" s="179"/>
      <c r="G260" s="188"/>
      <c r="H260" s="48">
        <f t="shared" si="338"/>
        <v>0</v>
      </c>
      <c r="I260" s="49"/>
      <c r="J260" s="47">
        <v>5</v>
      </c>
      <c r="K260" s="47">
        <f t="shared" si="344"/>
        <v>0</v>
      </c>
      <c r="L260" s="47">
        <f t="shared" si="345"/>
        <v>0</v>
      </c>
      <c r="M260" s="47">
        <f t="shared" si="346"/>
        <v>0</v>
      </c>
      <c r="N260" s="47">
        <f t="shared" si="347"/>
        <v>0</v>
      </c>
      <c r="O260" s="50" t="str">
        <f t="shared" si="343"/>
        <v/>
      </c>
      <c r="Q260" s="13"/>
      <c r="R260" s="36"/>
      <c r="S260" s="37"/>
    </row>
    <row r="261" spans="2:19" s="51" customFormat="1" ht="60" customHeight="1">
      <c r="B261" s="109" t="s">
        <v>480</v>
      </c>
      <c r="C261" s="99" t="s">
        <v>645</v>
      </c>
      <c r="D261" s="100" t="s">
        <v>6</v>
      </c>
      <c r="E261" s="179"/>
      <c r="F261" s="179"/>
      <c r="G261" s="188"/>
      <c r="H261" s="48">
        <f t="shared" ref="H261" si="348">ROUND(+E261+F261+G261,2)</f>
        <v>0</v>
      </c>
      <c r="I261" s="49"/>
      <c r="J261" s="47">
        <v>5</v>
      </c>
      <c r="K261" s="47">
        <f t="shared" ref="K261" si="349">ROUND($J261*E261,2)</f>
        <v>0</v>
      </c>
      <c r="L261" s="47">
        <f t="shared" ref="L261" si="350">ROUND($J261*F261,2)</f>
        <v>0</v>
      </c>
      <c r="M261" s="47">
        <f t="shared" ref="M261" si="351">ROUND($J261*G261,2)</f>
        <v>0</v>
      </c>
      <c r="N261" s="47">
        <f t="shared" ref="N261" si="352">ROUND($J261*H261,2)</f>
        <v>0</v>
      </c>
      <c r="O261" s="50" t="str">
        <f t="shared" si="343"/>
        <v/>
      </c>
      <c r="Q261" s="13"/>
      <c r="R261" s="36"/>
      <c r="S261" s="37"/>
    </row>
    <row r="262" spans="2:19" s="51" customFormat="1" ht="60" customHeight="1">
      <c r="B262" s="109" t="s">
        <v>481</v>
      </c>
      <c r="C262" s="99" t="s">
        <v>470</v>
      </c>
      <c r="D262" s="100" t="s">
        <v>6</v>
      </c>
      <c r="E262" s="179"/>
      <c r="F262" s="179"/>
      <c r="G262" s="188"/>
      <c r="H262" s="48">
        <f t="shared" si="338"/>
        <v>0</v>
      </c>
      <c r="I262" s="49"/>
      <c r="J262" s="47">
        <v>5</v>
      </c>
      <c r="K262" s="47">
        <f t="shared" si="344"/>
        <v>0</v>
      </c>
      <c r="L262" s="47">
        <f t="shared" si="345"/>
        <v>0</v>
      </c>
      <c r="M262" s="47">
        <f t="shared" si="346"/>
        <v>0</v>
      </c>
      <c r="N262" s="47">
        <f t="shared" si="347"/>
        <v>0</v>
      </c>
      <c r="O262" s="50" t="str">
        <f t="shared" si="343"/>
        <v/>
      </c>
      <c r="Q262" s="13"/>
      <c r="R262" s="36"/>
      <c r="S262" s="37"/>
    </row>
    <row r="263" spans="2:19" s="51" customFormat="1" ht="39.950000000000003" customHeight="1">
      <c r="B263" s="109" t="s">
        <v>482</v>
      </c>
      <c r="C263" s="99" t="s">
        <v>471</v>
      </c>
      <c r="D263" s="100" t="s">
        <v>9</v>
      </c>
      <c r="E263" s="179"/>
      <c r="F263" s="179"/>
      <c r="G263" s="188"/>
      <c r="H263" s="48">
        <f t="shared" si="338"/>
        <v>0</v>
      </c>
      <c r="I263" s="49"/>
      <c r="J263" s="47">
        <v>1</v>
      </c>
      <c r="K263" s="47">
        <f t="shared" si="344"/>
        <v>0</v>
      </c>
      <c r="L263" s="47">
        <f t="shared" si="345"/>
        <v>0</v>
      </c>
      <c r="M263" s="47">
        <f t="shared" si="346"/>
        <v>0</v>
      </c>
      <c r="N263" s="47">
        <f t="shared" si="347"/>
        <v>0</v>
      </c>
      <c r="O263" s="50" t="str">
        <f t="shared" si="343"/>
        <v/>
      </c>
      <c r="Q263" s="13"/>
      <c r="R263" s="36"/>
      <c r="S263" s="37"/>
    </row>
    <row r="264" spans="2:19" s="51" customFormat="1" ht="120" customHeight="1">
      <c r="B264" s="109" t="s">
        <v>483</v>
      </c>
      <c r="C264" s="99" t="s">
        <v>636</v>
      </c>
      <c r="D264" s="100" t="s">
        <v>6</v>
      </c>
      <c r="E264" s="179"/>
      <c r="F264" s="179"/>
      <c r="G264" s="188"/>
      <c r="H264" s="48">
        <f t="shared" si="338"/>
        <v>0</v>
      </c>
      <c r="I264" s="49"/>
      <c r="J264" s="47">
        <v>30</v>
      </c>
      <c r="K264" s="47">
        <f t="shared" si="339"/>
        <v>0</v>
      </c>
      <c r="L264" s="47">
        <f t="shared" si="340"/>
        <v>0</v>
      </c>
      <c r="M264" s="47">
        <f t="shared" si="341"/>
        <v>0</v>
      </c>
      <c r="N264" s="47">
        <f t="shared" si="342"/>
        <v>0</v>
      </c>
      <c r="O264" s="50" t="str">
        <f t="shared" si="343"/>
        <v/>
      </c>
      <c r="Q264" s="13"/>
      <c r="R264" s="36"/>
      <c r="S264" s="37"/>
    </row>
    <row r="265" spans="2:19" s="51" customFormat="1" ht="120" customHeight="1">
      <c r="B265" s="109" t="s">
        <v>484</v>
      </c>
      <c r="C265" s="99" t="s">
        <v>637</v>
      </c>
      <c r="D265" s="100" t="s">
        <v>6</v>
      </c>
      <c r="E265" s="179"/>
      <c r="F265" s="179"/>
      <c r="G265" s="188"/>
      <c r="H265" s="48">
        <f t="shared" si="338"/>
        <v>0</v>
      </c>
      <c r="I265" s="49"/>
      <c r="J265" s="47">
        <v>30</v>
      </c>
      <c r="K265" s="47">
        <f t="shared" si="339"/>
        <v>0</v>
      </c>
      <c r="L265" s="47">
        <f t="shared" si="340"/>
        <v>0</v>
      </c>
      <c r="M265" s="47">
        <f t="shared" si="341"/>
        <v>0</v>
      </c>
      <c r="N265" s="47">
        <f t="shared" si="342"/>
        <v>0</v>
      </c>
      <c r="O265" s="50" t="str">
        <f t="shared" si="343"/>
        <v/>
      </c>
      <c r="Q265" s="13"/>
      <c r="R265" s="36"/>
      <c r="S265" s="37"/>
    </row>
    <row r="266" spans="2:19" s="51" customFormat="1" ht="99.95" customHeight="1">
      <c r="B266" s="109" t="s">
        <v>485</v>
      </c>
      <c r="C266" s="99" t="s">
        <v>638</v>
      </c>
      <c r="D266" s="100" t="s">
        <v>11</v>
      </c>
      <c r="E266" s="179"/>
      <c r="F266" s="179"/>
      <c r="G266" s="188"/>
      <c r="H266" s="48">
        <f t="shared" si="338"/>
        <v>0</v>
      </c>
      <c r="I266" s="49"/>
      <c r="J266" s="47">
        <v>1</v>
      </c>
      <c r="K266" s="47">
        <f t="shared" ref="K266:K267" si="353">ROUND($J266*E266,2)</f>
        <v>0</v>
      </c>
      <c r="L266" s="47">
        <f t="shared" ref="L266:L267" si="354">ROUND($J266*F266,2)</f>
        <v>0</v>
      </c>
      <c r="M266" s="47">
        <f t="shared" ref="M266:M267" si="355">ROUND($J266*G266,2)</f>
        <v>0</v>
      </c>
      <c r="N266" s="47">
        <f t="shared" ref="N266:N267" si="356">ROUND($J266*H266,2)</f>
        <v>0</v>
      </c>
      <c r="O266" s="50" t="str">
        <f t="shared" si="343"/>
        <v/>
      </c>
      <c r="Q266" s="13"/>
      <c r="R266" s="36"/>
      <c r="S266" s="37"/>
    </row>
    <row r="267" spans="2:19" s="51" customFormat="1" ht="99.95" customHeight="1">
      <c r="B267" s="109" t="s">
        <v>486</v>
      </c>
      <c r="C267" s="99" t="s">
        <v>639</v>
      </c>
      <c r="D267" s="100" t="s">
        <v>8</v>
      </c>
      <c r="E267" s="179"/>
      <c r="F267" s="179"/>
      <c r="G267" s="188"/>
      <c r="H267" s="48">
        <f t="shared" si="338"/>
        <v>0</v>
      </c>
      <c r="I267" s="49"/>
      <c r="J267" s="47">
        <v>5</v>
      </c>
      <c r="K267" s="47">
        <f t="shared" si="353"/>
        <v>0</v>
      </c>
      <c r="L267" s="47">
        <f t="shared" si="354"/>
        <v>0</v>
      </c>
      <c r="M267" s="47">
        <f t="shared" si="355"/>
        <v>0</v>
      </c>
      <c r="N267" s="47">
        <f t="shared" si="356"/>
        <v>0</v>
      </c>
      <c r="O267" s="50" t="str">
        <f t="shared" si="343"/>
        <v/>
      </c>
      <c r="Q267" s="13"/>
      <c r="R267" s="36"/>
      <c r="S267" s="37"/>
    </row>
    <row r="268" spans="2:19" s="51" customFormat="1" ht="99.95" customHeight="1">
      <c r="B268" s="109" t="s">
        <v>487</v>
      </c>
      <c r="C268" s="99" t="s">
        <v>472</v>
      </c>
      <c r="D268" s="100" t="s">
        <v>8</v>
      </c>
      <c r="E268" s="179"/>
      <c r="F268" s="179"/>
      <c r="G268" s="188"/>
      <c r="H268" s="48">
        <f t="shared" si="338"/>
        <v>0</v>
      </c>
      <c r="I268" s="49"/>
      <c r="J268" s="47">
        <v>2</v>
      </c>
      <c r="K268" s="47">
        <f t="shared" ref="K268:K269" si="357">ROUND($J268*E268,2)</f>
        <v>0</v>
      </c>
      <c r="L268" s="47">
        <f t="shared" ref="L268:L269" si="358">ROUND($J268*F268,2)</f>
        <v>0</v>
      </c>
      <c r="M268" s="47">
        <f t="shared" ref="M268:M269" si="359">ROUND($J268*G268,2)</f>
        <v>0</v>
      </c>
      <c r="N268" s="47">
        <f t="shared" ref="N268:N269" si="360">ROUND($J268*H268,2)</f>
        <v>0</v>
      </c>
      <c r="O268" s="50" t="str">
        <f t="shared" si="343"/>
        <v/>
      </c>
      <c r="Q268" s="13"/>
      <c r="R268" s="36"/>
      <c r="S268" s="37"/>
    </row>
    <row r="269" spans="2:19" s="51" customFormat="1" ht="80.099999999999994" customHeight="1">
      <c r="B269" s="109" t="s">
        <v>488</v>
      </c>
      <c r="C269" s="99" t="s">
        <v>473</v>
      </c>
      <c r="D269" s="100" t="s">
        <v>8</v>
      </c>
      <c r="E269" s="179"/>
      <c r="F269" s="179"/>
      <c r="G269" s="188"/>
      <c r="H269" s="48">
        <f t="shared" si="338"/>
        <v>0</v>
      </c>
      <c r="I269" s="49"/>
      <c r="J269" s="47">
        <v>1</v>
      </c>
      <c r="K269" s="47">
        <f t="shared" si="357"/>
        <v>0</v>
      </c>
      <c r="L269" s="47">
        <f t="shared" si="358"/>
        <v>0</v>
      </c>
      <c r="M269" s="47">
        <f t="shared" si="359"/>
        <v>0</v>
      </c>
      <c r="N269" s="47">
        <f t="shared" si="360"/>
        <v>0</v>
      </c>
      <c r="O269" s="50" t="str">
        <f t="shared" si="343"/>
        <v/>
      </c>
      <c r="Q269" s="13"/>
      <c r="R269" s="36"/>
      <c r="S269" s="37"/>
    </row>
    <row r="270" spans="2:19" s="51" customFormat="1" ht="80.099999999999994" customHeight="1">
      <c r="B270" s="109" t="s">
        <v>489</v>
      </c>
      <c r="C270" s="99" t="s">
        <v>474</v>
      </c>
      <c r="D270" s="100" t="s">
        <v>8</v>
      </c>
      <c r="E270" s="179"/>
      <c r="F270" s="179"/>
      <c r="G270" s="188"/>
      <c r="H270" s="48">
        <f t="shared" si="338"/>
        <v>0</v>
      </c>
      <c r="I270" s="49"/>
      <c r="J270" s="47">
        <v>1</v>
      </c>
      <c r="K270" s="47">
        <f t="shared" si="339"/>
        <v>0</v>
      </c>
      <c r="L270" s="47">
        <f t="shared" si="340"/>
        <v>0</v>
      </c>
      <c r="M270" s="47">
        <f t="shared" si="341"/>
        <v>0</v>
      </c>
      <c r="N270" s="47">
        <f t="shared" si="342"/>
        <v>0</v>
      </c>
      <c r="O270" s="50" t="str">
        <f t="shared" si="343"/>
        <v/>
      </c>
      <c r="Q270" s="13"/>
      <c r="R270" s="36"/>
      <c r="S270" s="37"/>
    </row>
    <row r="271" spans="2:19" s="51" customFormat="1" ht="80.099999999999994" customHeight="1">
      <c r="B271" s="109" t="s">
        <v>490</v>
      </c>
      <c r="C271" s="99" t="s">
        <v>475</v>
      </c>
      <c r="D271" s="100" t="s">
        <v>8</v>
      </c>
      <c r="E271" s="179"/>
      <c r="F271" s="179"/>
      <c r="G271" s="188"/>
      <c r="H271" s="48">
        <f t="shared" si="338"/>
        <v>0</v>
      </c>
      <c r="I271" s="49"/>
      <c r="J271" s="47">
        <v>1</v>
      </c>
      <c r="K271" s="47">
        <f t="shared" si="339"/>
        <v>0</v>
      </c>
      <c r="L271" s="47">
        <f t="shared" si="340"/>
        <v>0</v>
      </c>
      <c r="M271" s="47">
        <f t="shared" si="341"/>
        <v>0</v>
      </c>
      <c r="N271" s="47">
        <f t="shared" si="342"/>
        <v>0</v>
      </c>
      <c r="O271" s="50" t="str">
        <f t="shared" si="343"/>
        <v/>
      </c>
      <c r="Q271" s="13"/>
      <c r="R271" s="36"/>
      <c r="S271" s="37"/>
    </row>
    <row r="272" spans="2:19" s="51" customFormat="1" ht="99.95" customHeight="1">
      <c r="B272" s="109" t="s">
        <v>646</v>
      </c>
      <c r="C272" s="99" t="s">
        <v>476</v>
      </c>
      <c r="D272" s="101" t="s">
        <v>8</v>
      </c>
      <c r="E272" s="179"/>
      <c r="F272" s="179"/>
      <c r="G272" s="188"/>
      <c r="H272" s="48">
        <f t="shared" si="338"/>
        <v>0</v>
      </c>
      <c r="I272" s="49"/>
      <c r="J272" s="47">
        <v>1</v>
      </c>
      <c r="K272" s="47">
        <f t="shared" ref="K272" si="361">ROUND($J272*E272,2)</f>
        <v>0</v>
      </c>
      <c r="L272" s="47">
        <f t="shared" ref="L272" si="362">ROUND($J272*F272,2)</f>
        <v>0</v>
      </c>
      <c r="M272" s="47">
        <f t="shared" ref="M272" si="363">ROUND($J272*G272,2)</f>
        <v>0</v>
      </c>
      <c r="N272" s="47">
        <f t="shared" ref="N272" si="364">ROUND($J272*H272,2)</f>
        <v>0</v>
      </c>
      <c r="O272" s="50" t="str">
        <f t="shared" si="343"/>
        <v/>
      </c>
      <c r="Q272" s="13"/>
      <c r="R272" s="36"/>
      <c r="S272" s="37"/>
    </row>
    <row r="273" spans="2:19" s="24" customFormat="1" ht="20.100000000000001" customHeight="1">
      <c r="B273" s="113" t="s">
        <v>452</v>
      </c>
      <c r="C273" s="112" t="s">
        <v>491</v>
      </c>
      <c r="D273" s="63"/>
      <c r="E273" s="182"/>
      <c r="F273" s="182"/>
      <c r="G273" s="183"/>
      <c r="H273" s="64"/>
      <c r="I273" s="32"/>
      <c r="J273" s="65"/>
      <c r="K273" s="65"/>
      <c r="L273" s="65"/>
      <c r="M273" s="65"/>
      <c r="N273" s="65">
        <f>SUBTOTAL(9,N275:N282)</f>
        <v>0</v>
      </c>
      <c r="O273" s="67">
        <f>SUBTOTAL(9,O275:O282)</f>
        <v>0</v>
      </c>
      <c r="Q273" s="35"/>
      <c r="R273" s="36"/>
      <c r="S273" s="37"/>
    </row>
    <row r="274" spans="2:19" s="24" customFormat="1" ht="20.100000000000001" customHeight="1">
      <c r="B274" s="68"/>
      <c r="C274" s="69"/>
      <c r="D274" s="70"/>
      <c r="E274" s="184"/>
      <c r="F274" s="184"/>
      <c r="G274" s="185"/>
      <c r="H274" s="71"/>
      <c r="I274" s="32"/>
      <c r="J274" s="72"/>
      <c r="K274" s="72"/>
      <c r="L274" s="72"/>
      <c r="M274" s="72"/>
      <c r="N274" s="72"/>
      <c r="O274" s="74"/>
      <c r="Q274" s="35"/>
      <c r="R274" s="36"/>
      <c r="S274" s="37"/>
    </row>
    <row r="275" spans="2:19" s="51" customFormat="1" ht="60" customHeight="1">
      <c r="B275" s="109" t="s">
        <v>493</v>
      </c>
      <c r="C275" s="99" t="s">
        <v>500</v>
      </c>
      <c r="D275" s="100" t="s">
        <v>8</v>
      </c>
      <c r="E275" s="179"/>
      <c r="F275" s="179"/>
      <c r="G275" s="188"/>
      <c r="H275" s="48">
        <f t="shared" ref="H275:H281" si="365">ROUND(+E275+F275+G275,2)</f>
        <v>0</v>
      </c>
      <c r="I275" s="49"/>
      <c r="J275" s="47">
        <v>2</v>
      </c>
      <c r="K275" s="47">
        <f t="shared" ref="K275:K282" si="366">ROUND($J275*E275,2)</f>
        <v>0</v>
      </c>
      <c r="L275" s="47">
        <f t="shared" ref="L275:L282" si="367">ROUND($J275*F275,2)</f>
        <v>0</v>
      </c>
      <c r="M275" s="47">
        <f t="shared" ref="M275:M282" si="368">ROUND($J275*G275,2)</f>
        <v>0</v>
      </c>
      <c r="N275" s="47">
        <f t="shared" ref="N275:N282" si="369">ROUND($J275*H275,2)</f>
        <v>0</v>
      </c>
      <c r="O275" s="50" t="str">
        <f t="shared" ref="O275:O282" si="370">IFERROR(+$N275/$J$410,"")</f>
        <v/>
      </c>
      <c r="Q275" s="13"/>
      <c r="R275" s="36"/>
      <c r="S275" s="37"/>
    </row>
    <row r="276" spans="2:19" s="51" customFormat="1" ht="60" customHeight="1">
      <c r="B276" s="109" t="s">
        <v>494</v>
      </c>
      <c r="C276" s="99" t="s">
        <v>501</v>
      </c>
      <c r="D276" s="100" t="s">
        <v>8</v>
      </c>
      <c r="E276" s="179"/>
      <c r="F276" s="179"/>
      <c r="G276" s="188"/>
      <c r="H276" s="48">
        <f t="shared" si="365"/>
        <v>0</v>
      </c>
      <c r="I276" s="49"/>
      <c r="J276" s="47">
        <v>2</v>
      </c>
      <c r="K276" s="47">
        <f t="shared" ref="K276:K278" si="371">ROUND($J276*E276,2)</f>
        <v>0</v>
      </c>
      <c r="L276" s="47">
        <f t="shared" ref="L276:L278" si="372">ROUND($J276*F276,2)</f>
        <v>0</v>
      </c>
      <c r="M276" s="47">
        <f t="shared" ref="M276:M278" si="373">ROUND($J276*G276,2)</f>
        <v>0</v>
      </c>
      <c r="N276" s="47">
        <f t="shared" ref="N276:N278" si="374">ROUND($J276*H276,2)</f>
        <v>0</v>
      </c>
      <c r="O276" s="50" t="str">
        <f t="shared" si="370"/>
        <v/>
      </c>
      <c r="Q276" s="13"/>
      <c r="R276" s="36"/>
      <c r="S276" s="37"/>
    </row>
    <row r="277" spans="2:19" s="51" customFormat="1" ht="60" customHeight="1">
      <c r="B277" s="109" t="s">
        <v>495</v>
      </c>
      <c r="C277" s="99" t="s">
        <v>502</v>
      </c>
      <c r="D277" s="100" t="s">
        <v>8</v>
      </c>
      <c r="E277" s="179"/>
      <c r="F277" s="179"/>
      <c r="G277" s="188"/>
      <c r="H277" s="48">
        <f t="shared" si="365"/>
        <v>0</v>
      </c>
      <c r="I277" s="49"/>
      <c r="J277" s="47">
        <v>2</v>
      </c>
      <c r="K277" s="47">
        <f t="shared" ref="K277" si="375">ROUND($J277*E277,2)</f>
        <v>0</v>
      </c>
      <c r="L277" s="47">
        <f t="shared" ref="L277" si="376">ROUND($J277*F277,2)</f>
        <v>0</v>
      </c>
      <c r="M277" s="47">
        <f t="shared" ref="M277" si="377">ROUND($J277*G277,2)</f>
        <v>0</v>
      </c>
      <c r="N277" s="47">
        <f t="shared" ref="N277" si="378">ROUND($J277*H277,2)</f>
        <v>0</v>
      </c>
      <c r="O277" s="50" t="str">
        <f t="shared" si="370"/>
        <v/>
      </c>
      <c r="Q277" s="13"/>
      <c r="R277" s="36"/>
      <c r="S277" s="37"/>
    </row>
    <row r="278" spans="2:19" s="51" customFormat="1" ht="80.099999999999994" customHeight="1">
      <c r="B278" s="109" t="s">
        <v>496</v>
      </c>
      <c r="C278" s="99" t="s">
        <v>503</v>
      </c>
      <c r="D278" s="100" t="s">
        <v>8</v>
      </c>
      <c r="E278" s="179"/>
      <c r="F278" s="179"/>
      <c r="G278" s="188"/>
      <c r="H278" s="48">
        <f t="shared" si="365"/>
        <v>0</v>
      </c>
      <c r="I278" s="49"/>
      <c r="J278" s="47">
        <v>2</v>
      </c>
      <c r="K278" s="47">
        <f t="shared" si="371"/>
        <v>0</v>
      </c>
      <c r="L278" s="47">
        <f t="shared" si="372"/>
        <v>0</v>
      </c>
      <c r="M278" s="47">
        <f t="shared" si="373"/>
        <v>0</v>
      </c>
      <c r="N278" s="47">
        <f t="shared" si="374"/>
        <v>0</v>
      </c>
      <c r="O278" s="50" t="str">
        <f t="shared" si="370"/>
        <v/>
      </c>
      <c r="Q278" s="13"/>
      <c r="R278" s="36"/>
      <c r="S278" s="37"/>
    </row>
    <row r="279" spans="2:19" s="51" customFormat="1" ht="80.099999999999994" customHeight="1">
      <c r="B279" s="109" t="s">
        <v>497</v>
      </c>
      <c r="C279" s="99" t="s">
        <v>504</v>
      </c>
      <c r="D279" s="100" t="s">
        <v>8</v>
      </c>
      <c r="E279" s="179"/>
      <c r="F279" s="179"/>
      <c r="G279" s="188"/>
      <c r="H279" s="48">
        <f t="shared" si="365"/>
        <v>0</v>
      </c>
      <c r="I279" s="49"/>
      <c r="J279" s="47">
        <v>2</v>
      </c>
      <c r="K279" s="47">
        <f t="shared" si="366"/>
        <v>0</v>
      </c>
      <c r="L279" s="47">
        <f t="shared" si="367"/>
        <v>0</v>
      </c>
      <c r="M279" s="47">
        <f t="shared" si="368"/>
        <v>0</v>
      </c>
      <c r="N279" s="47">
        <f t="shared" si="369"/>
        <v>0</v>
      </c>
      <c r="O279" s="50" t="str">
        <f t="shared" si="370"/>
        <v/>
      </c>
      <c r="Q279" s="13"/>
      <c r="R279" s="36"/>
      <c r="S279" s="37"/>
    </row>
    <row r="280" spans="2:19" s="51" customFormat="1" ht="80.099999999999994" customHeight="1">
      <c r="B280" s="109" t="s">
        <v>498</v>
      </c>
      <c r="C280" s="99" t="s">
        <v>505</v>
      </c>
      <c r="D280" s="100" t="s">
        <v>8</v>
      </c>
      <c r="E280" s="179"/>
      <c r="F280" s="179"/>
      <c r="G280" s="188"/>
      <c r="H280" s="48">
        <f t="shared" si="365"/>
        <v>0</v>
      </c>
      <c r="I280" s="49"/>
      <c r="J280" s="47">
        <v>2</v>
      </c>
      <c r="K280" s="47">
        <f t="shared" si="366"/>
        <v>0</v>
      </c>
      <c r="L280" s="47">
        <f t="shared" si="367"/>
        <v>0</v>
      </c>
      <c r="M280" s="47">
        <f t="shared" si="368"/>
        <v>0</v>
      </c>
      <c r="N280" s="47">
        <f t="shared" si="369"/>
        <v>0</v>
      </c>
      <c r="O280" s="50" t="str">
        <f t="shared" si="370"/>
        <v/>
      </c>
      <c r="Q280" s="13"/>
      <c r="R280" s="36"/>
      <c r="S280" s="37"/>
    </row>
    <row r="281" spans="2:19" s="51" customFormat="1" ht="60" customHeight="1">
      <c r="B281" s="109" t="s">
        <v>499</v>
      </c>
      <c r="C281" s="99" t="s">
        <v>506</v>
      </c>
      <c r="D281" s="101" t="s">
        <v>8</v>
      </c>
      <c r="E281" s="179"/>
      <c r="F281" s="179"/>
      <c r="G281" s="188"/>
      <c r="H281" s="48">
        <f t="shared" si="365"/>
        <v>0</v>
      </c>
      <c r="I281" s="49"/>
      <c r="J281" s="47">
        <v>15</v>
      </c>
      <c r="K281" s="47">
        <f t="shared" ref="K281" si="379">ROUND($J281*E281,2)</f>
        <v>0</v>
      </c>
      <c r="L281" s="47">
        <f t="shared" ref="L281" si="380">ROUND($J281*F281,2)</f>
        <v>0</v>
      </c>
      <c r="M281" s="47">
        <f t="shared" ref="M281" si="381">ROUND($J281*G281,2)</f>
        <v>0</v>
      </c>
      <c r="N281" s="47">
        <f t="shared" ref="N281" si="382">ROUND($J281*H281,2)</f>
        <v>0</v>
      </c>
      <c r="O281" s="50" t="str">
        <f t="shared" si="370"/>
        <v/>
      </c>
      <c r="Q281" s="13"/>
      <c r="R281" s="36"/>
      <c r="S281" s="37"/>
    </row>
    <row r="282" spans="2:19" s="51" customFormat="1" ht="60" customHeight="1">
      <c r="B282" s="109" t="s">
        <v>627</v>
      </c>
      <c r="C282" s="99" t="s">
        <v>628</v>
      </c>
      <c r="D282" s="101" t="s">
        <v>4</v>
      </c>
      <c r="E282" s="179"/>
      <c r="F282" s="179"/>
      <c r="G282" s="188"/>
      <c r="H282" s="48">
        <f t="shared" ref="H282" si="383">ROUND(+E282+F282+G282,2)</f>
        <v>0</v>
      </c>
      <c r="I282" s="49"/>
      <c r="J282" s="47">
        <v>98.94</v>
      </c>
      <c r="K282" s="47">
        <f t="shared" si="366"/>
        <v>0</v>
      </c>
      <c r="L282" s="47">
        <f t="shared" si="367"/>
        <v>0</v>
      </c>
      <c r="M282" s="47">
        <f t="shared" si="368"/>
        <v>0</v>
      </c>
      <c r="N282" s="47">
        <f t="shared" si="369"/>
        <v>0</v>
      </c>
      <c r="O282" s="50" t="str">
        <f t="shared" si="370"/>
        <v/>
      </c>
      <c r="Q282" s="13"/>
      <c r="R282" s="36"/>
      <c r="S282" s="37"/>
    </row>
    <row r="283" spans="2:19" s="24" customFormat="1" ht="20.100000000000001" customHeight="1">
      <c r="B283" s="113" t="s">
        <v>448</v>
      </c>
      <c r="C283" s="112" t="s">
        <v>121</v>
      </c>
      <c r="D283" s="63"/>
      <c r="E283" s="182"/>
      <c r="F283" s="182"/>
      <c r="G283" s="183"/>
      <c r="H283" s="64"/>
      <c r="I283" s="32"/>
      <c r="J283" s="65"/>
      <c r="K283" s="65"/>
      <c r="L283" s="65"/>
      <c r="M283" s="65"/>
      <c r="N283" s="65">
        <f>SUBTOTAL(9,N285:N287)</f>
        <v>0</v>
      </c>
      <c r="O283" s="67">
        <f>SUBTOTAL(9,O285:O287)</f>
        <v>0</v>
      </c>
      <c r="Q283" s="35"/>
      <c r="R283" s="36"/>
      <c r="S283" s="37"/>
    </row>
    <row r="284" spans="2:19" s="24" customFormat="1" ht="20.100000000000001" customHeight="1">
      <c r="B284" s="68"/>
      <c r="C284" s="69"/>
      <c r="D284" s="70"/>
      <c r="E284" s="184"/>
      <c r="F284" s="184"/>
      <c r="G284" s="185"/>
      <c r="H284" s="71"/>
      <c r="I284" s="32"/>
      <c r="J284" s="72"/>
      <c r="K284" s="72"/>
      <c r="L284" s="72"/>
      <c r="M284" s="72"/>
      <c r="N284" s="72"/>
      <c r="O284" s="74"/>
      <c r="Q284" s="35"/>
      <c r="R284" s="36"/>
      <c r="S284" s="37"/>
    </row>
    <row r="285" spans="2:19" s="51" customFormat="1" ht="60" customHeight="1">
      <c r="B285" s="109" t="s">
        <v>623</v>
      </c>
      <c r="C285" s="99" t="s">
        <v>122</v>
      </c>
      <c r="D285" s="100" t="s">
        <v>6</v>
      </c>
      <c r="E285" s="179"/>
      <c r="F285" s="179"/>
      <c r="G285" s="188"/>
      <c r="H285" s="48">
        <f>ROUND(+E285+F285+G285,2)</f>
        <v>0</v>
      </c>
      <c r="I285" s="49"/>
      <c r="J285" s="47">
        <v>45</v>
      </c>
      <c r="K285" s="47">
        <f t="shared" ref="K285:K287" si="384">ROUND($J285*E285,2)</f>
        <v>0</v>
      </c>
      <c r="L285" s="47">
        <f t="shared" ref="L285:L287" si="385">ROUND($J285*F285,2)</f>
        <v>0</v>
      </c>
      <c r="M285" s="47">
        <f t="shared" ref="M285:M287" si="386">ROUND($J285*G285,2)</f>
        <v>0</v>
      </c>
      <c r="N285" s="47">
        <f t="shared" ref="N285:N287" si="387">ROUND($J285*H285,2)</f>
        <v>0</v>
      </c>
      <c r="O285" s="50" t="str">
        <f>IFERROR(+$N285/$J$410,"")</f>
        <v/>
      </c>
      <c r="Q285" s="13"/>
      <c r="R285" s="36"/>
      <c r="S285" s="37"/>
    </row>
    <row r="286" spans="2:19" s="51" customFormat="1" ht="60" customHeight="1">
      <c r="B286" s="109" t="s">
        <v>624</v>
      </c>
      <c r="C286" s="99" t="s">
        <v>123</v>
      </c>
      <c r="D286" s="100" t="s">
        <v>6</v>
      </c>
      <c r="E286" s="179"/>
      <c r="F286" s="179"/>
      <c r="G286" s="188"/>
      <c r="H286" s="48">
        <f>ROUND(+E286+F286+G286,2)</f>
        <v>0</v>
      </c>
      <c r="I286" s="49"/>
      <c r="J286" s="47">
        <v>295</v>
      </c>
      <c r="K286" s="47">
        <f t="shared" si="384"/>
        <v>0</v>
      </c>
      <c r="L286" s="47">
        <f t="shared" si="385"/>
        <v>0</v>
      </c>
      <c r="M286" s="47">
        <f t="shared" si="386"/>
        <v>0</v>
      </c>
      <c r="N286" s="47">
        <f t="shared" si="387"/>
        <v>0</v>
      </c>
      <c r="O286" s="50" t="str">
        <f>IFERROR(+$N286/$J$410,"")</f>
        <v/>
      </c>
      <c r="Q286" s="13"/>
      <c r="R286" s="36"/>
      <c r="S286" s="37"/>
    </row>
    <row r="287" spans="2:19" s="51" customFormat="1" ht="60" customHeight="1">
      <c r="B287" s="109" t="s">
        <v>625</v>
      </c>
      <c r="C287" s="99" t="s">
        <v>146</v>
      </c>
      <c r="D287" s="101" t="s">
        <v>6</v>
      </c>
      <c r="E287" s="179"/>
      <c r="F287" s="179"/>
      <c r="G287" s="188"/>
      <c r="H287" s="48">
        <f t="shared" ref="H287" si="388">ROUND(+E287+F287+G287,2)</f>
        <v>0</v>
      </c>
      <c r="I287" s="49"/>
      <c r="J287" s="47">
        <v>275</v>
      </c>
      <c r="K287" s="47">
        <f t="shared" si="384"/>
        <v>0</v>
      </c>
      <c r="L287" s="47">
        <f t="shared" si="385"/>
        <v>0</v>
      </c>
      <c r="M287" s="47">
        <f t="shared" si="386"/>
        <v>0</v>
      </c>
      <c r="N287" s="47">
        <f t="shared" si="387"/>
        <v>0</v>
      </c>
      <c r="O287" s="50" t="str">
        <f>IFERROR(+$N287/$J$410,"")</f>
        <v/>
      </c>
      <c r="Q287" s="13"/>
      <c r="R287" s="36"/>
      <c r="S287" s="37"/>
    </row>
    <row r="288" spans="2:19" s="24" customFormat="1" ht="20.100000000000001" customHeight="1">
      <c r="B288" s="53">
        <v>13</v>
      </c>
      <c r="C288" s="54" t="s">
        <v>507</v>
      </c>
      <c r="D288" s="55"/>
      <c r="E288" s="180"/>
      <c r="F288" s="180"/>
      <c r="G288" s="181"/>
      <c r="H288" s="56"/>
      <c r="I288" s="32"/>
      <c r="J288" s="57"/>
      <c r="K288" s="57"/>
      <c r="L288" s="57"/>
      <c r="M288" s="57"/>
      <c r="N288" s="57">
        <f>SUBTOTAL(9,N290:N295)</f>
        <v>0</v>
      </c>
      <c r="O288" s="58">
        <f>SUBTOTAL(9,O290:O295)</f>
        <v>0</v>
      </c>
      <c r="Q288" s="35"/>
      <c r="R288" s="36"/>
      <c r="S288" s="37"/>
    </row>
    <row r="289" spans="2:19" s="24" customFormat="1" ht="20.100000000000001" customHeight="1">
      <c r="B289" s="38"/>
      <c r="C289" s="39"/>
      <c r="D289" s="40"/>
      <c r="E289" s="177"/>
      <c r="F289" s="177"/>
      <c r="G289" s="178"/>
      <c r="H289" s="59"/>
      <c r="I289" s="32"/>
      <c r="J289" s="60"/>
      <c r="K289" s="60"/>
      <c r="L289" s="60"/>
      <c r="M289" s="60"/>
      <c r="N289" s="60"/>
      <c r="O289" s="43"/>
      <c r="Q289" s="35"/>
      <c r="R289" s="36"/>
      <c r="S289" s="37"/>
    </row>
    <row r="290" spans="2:19" s="51" customFormat="1" ht="39.950000000000003" customHeight="1">
      <c r="B290" s="88" t="s">
        <v>513</v>
      </c>
      <c r="C290" s="86" t="s">
        <v>508</v>
      </c>
      <c r="D290" s="87" t="s">
        <v>4</v>
      </c>
      <c r="E290" s="179"/>
      <c r="F290" s="179"/>
      <c r="G290" s="188"/>
      <c r="H290" s="48">
        <f t="shared" ref="H290:H295" si="389">ROUND(+E290+F290+G290,2)</f>
        <v>0</v>
      </c>
      <c r="I290" s="49"/>
      <c r="J290" s="47">
        <v>96.67</v>
      </c>
      <c r="K290" s="47">
        <f t="shared" ref="K290:K295" si="390">ROUND($J290*E290,2)</f>
        <v>0</v>
      </c>
      <c r="L290" s="47">
        <f t="shared" ref="L290:L295" si="391">ROUND($J290*F290,2)</f>
        <v>0</v>
      </c>
      <c r="M290" s="47">
        <f t="shared" ref="M290:M295" si="392">ROUND($J290*G290,2)</f>
        <v>0</v>
      </c>
      <c r="N290" s="47">
        <f t="shared" ref="N290:N295" si="393">ROUND($J290*H290,2)</f>
        <v>0</v>
      </c>
      <c r="O290" s="50" t="str">
        <f t="shared" ref="O290:O295" si="394">IFERROR(+$N290/$J$410,"")</f>
        <v/>
      </c>
      <c r="Q290" s="13"/>
      <c r="R290" s="36"/>
      <c r="S290" s="37"/>
    </row>
    <row r="291" spans="2:19" s="51" customFormat="1" ht="80.099999999999994" customHeight="1">
      <c r="B291" s="88" t="s">
        <v>514</v>
      </c>
      <c r="C291" s="86" t="s">
        <v>509</v>
      </c>
      <c r="D291" s="87" t="s">
        <v>4</v>
      </c>
      <c r="E291" s="179"/>
      <c r="F291" s="179"/>
      <c r="G291" s="188"/>
      <c r="H291" s="48">
        <f t="shared" si="389"/>
        <v>0</v>
      </c>
      <c r="I291" s="49"/>
      <c r="J291" s="47">
        <v>96.67</v>
      </c>
      <c r="K291" s="47">
        <f t="shared" si="390"/>
        <v>0</v>
      </c>
      <c r="L291" s="47">
        <f t="shared" si="391"/>
        <v>0</v>
      </c>
      <c r="M291" s="47">
        <f t="shared" si="392"/>
        <v>0</v>
      </c>
      <c r="N291" s="47">
        <f t="shared" si="393"/>
        <v>0</v>
      </c>
      <c r="O291" s="50" t="str">
        <f t="shared" si="394"/>
        <v/>
      </c>
      <c r="Q291" s="13"/>
      <c r="R291" s="36"/>
      <c r="S291" s="37"/>
    </row>
    <row r="292" spans="2:19" s="51" customFormat="1" ht="60" customHeight="1">
      <c r="B292" s="88" t="s">
        <v>515</v>
      </c>
      <c r="C292" s="86" t="s">
        <v>510</v>
      </c>
      <c r="D292" s="87" t="s">
        <v>4</v>
      </c>
      <c r="E292" s="179"/>
      <c r="F292" s="179"/>
      <c r="G292" s="188"/>
      <c r="H292" s="48">
        <f t="shared" ref="H292:H293" si="395">ROUND(+E292+F292+G292,2)</f>
        <v>0</v>
      </c>
      <c r="I292" s="49"/>
      <c r="J292" s="47">
        <v>20.440000000000001</v>
      </c>
      <c r="K292" s="47">
        <f t="shared" ref="K292:K293" si="396">ROUND($J292*E292,2)</f>
        <v>0</v>
      </c>
      <c r="L292" s="47">
        <f t="shared" ref="L292:L293" si="397">ROUND($J292*F292,2)</f>
        <v>0</v>
      </c>
      <c r="M292" s="47">
        <f t="shared" ref="M292:M293" si="398">ROUND($J292*G292,2)</f>
        <v>0</v>
      </c>
      <c r="N292" s="47">
        <f t="shared" ref="N292:N293" si="399">ROUND($J292*H292,2)</f>
        <v>0</v>
      </c>
      <c r="O292" s="50" t="str">
        <f t="shared" si="394"/>
        <v/>
      </c>
      <c r="Q292" s="13"/>
      <c r="R292" s="36"/>
      <c r="S292" s="37"/>
    </row>
    <row r="293" spans="2:19" s="51" customFormat="1" ht="159.94999999999999" customHeight="1">
      <c r="B293" s="88" t="s">
        <v>516</v>
      </c>
      <c r="C293" s="86" t="s">
        <v>650</v>
      </c>
      <c r="D293" s="87" t="s">
        <v>4</v>
      </c>
      <c r="E293" s="179"/>
      <c r="F293" s="179"/>
      <c r="G293" s="188"/>
      <c r="H293" s="48">
        <f t="shared" si="395"/>
        <v>0</v>
      </c>
      <c r="I293" s="49"/>
      <c r="J293" s="47">
        <v>96.67</v>
      </c>
      <c r="K293" s="47">
        <f t="shared" si="396"/>
        <v>0</v>
      </c>
      <c r="L293" s="47">
        <f t="shared" si="397"/>
        <v>0</v>
      </c>
      <c r="M293" s="47">
        <f t="shared" si="398"/>
        <v>0</v>
      </c>
      <c r="N293" s="47">
        <f t="shared" si="399"/>
        <v>0</v>
      </c>
      <c r="O293" s="50" t="str">
        <f t="shared" si="394"/>
        <v/>
      </c>
      <c r="Q293" s="13"/>
      <c r="R293" s="36"/>
      <c r="S293" s="37"/>
    </row>
    <row r="294" spans="2:19" s="51" customFormat="1" ht="60" customHeight="1">
      <c r="B294" s="88" t="s">
        <v>517</v>
      </c>
      <c r="C294" s="86" t="s">
        <v>511</v>
      </c>
      <c r="D294" s="87" t="s">
        <v>4</v>
      </c>
      <c r="E294" s="179"/>
      <c r="F294" s="179"/>
      <c r="G294" s="188"/>
      <c r="H294" s="48">
        <f t="shared" si="389"/>
        <v>0</v>
      </c>
      <c r="I294" s="49"/>
      <c r="J294" s="47">
        <v>96.67</v>
      </c>
      <c r="K294" s="47">
        <f t="shared" si="390"/>
        <v>0</v>
      </c>
      <c r="L294" s="47">
        <f t="shared" si="391"/>
        <v>0</v>
      </c>
      <c r="M294" s="47">
        <f t="shared" si="392"/>
        <v>0</v>
      </c>
      <c r="N294" s="47">
        <f t="shared" si="393"/>
        <v>0</v>
      </c>
      <c r="O294" s="50" t="str">
        <f t="shared" si="394"/>
        <v/>
      </c>
      <c r="Q294" s="13"/>
      <c r="R294" s="36"/>
      <c r="S294" s="37"/>
    </row>
    <row r="295" spans="2:19" s="51" customFormat="1" ht="60" customHeight="1">
      <c r="B295" s="88" t="s">
        <v>518</v>
      </c>
      <c r="C295" s="86" t="s">
        <v>512</v>
      </c>
      <c r="D295" s="87" t="s">
        <v>3</v>
      </c>
      <c r="E295" s="179"/>
      <c r="F295" s="179"/>
      <c r="G295" s="188"/>
      <c r="H295" s="48">
        <f t="shared" si="389"/>
        <v>0</v>
      </c>
      <c r="I295" s="49"/>
      <c r="J295" s="47">
        <v>13.24</v>
      </c>
      <c r="K295" s="47">
        <f t="shared" si="390"/>
        <v>0</v>
      </c>
      <c r="L295" s="47">
        <f t="shared" si="391"/>
        <v>0</v>
      </c>
      <c r="M295" s="47">
        <f t="shared" si="392"/>
        <v>0</v>
      </c>
      <c r="N295" s="47">
        <f t="shared" si="393"/>
        <v>0</v>
      </c>
      <c r="O295" s="50" t="str">
        <f t="shared" si="394"/>
        <v/>
      </c>
      <c r="Q295" s="13"/>
      <c r="R295" s="36"/>
      <c r="S295" s="37"/>
    </row>
    <row r="296" spans="2:19" s="24" customFormat="1" ht="20.100000000000001" customHeight="1">
      <c r="B296" s="53">
        <v>14</v>
      </c>
      <c r="C296" s="54" t="s">
        <v>148</v>
      </c>
      <c r="D296" s="55"/>
      <c r="E296" s="180"/>
      <c r="F296" s="180"/>
      <c r="G296" s="181"/>
      <c r="H296" s="56"/>
      <c r="I296" s="32"/>
      <c r="J296" s="57"/>
      <c r="K296" s="57"/>
      <c r="L296" s="57"/>
      <c r="M296" s="57"/>
      <c r="N296" s="57">
        <f>SUBTOTAL(9,N298:N302)</f>
        <v>0</v>
      </c>
      <c r="O296" s="58">
        <f>SUBTOTAL(9,O298:O302)</f>
        <v>0</v>
      </c>
      <c r="Q296" s="35"/>
      <c r="R296" s="36"/>
      <c r="S296" s="37"/>
    </row>
    <row r="297" spans="2:19" s="24" customFormat="1" ht="20.100000000000001" customHeight="1">
      <c r="B297" s="38"/>
      <c r="C297" s="39"/>
      <c r="D297" s="40"/>
      <c r="E297" s="177"/>
      <c r="F297" s="177"/>
      <c r="G297" s="178"/>
      <c r="H297" s="59"/>
      <c r="I297" s="32"/>
      <c r="J297" s="60"/>
      <c r="K297" s="60"/>
      <c r="L297" s="60"/>
      <c r="M297" s="60"/>
      <c r="N297" s="60"/>
      <c r="O297" s="43"/>
      <c r="Q297" s="35"/>
      <c r="R297" s="36"/>
      <c r="S297" s="37"/>
    </row>
    <row r="298" spans="2:19" s="51" customFormat="1" ht="60" customHeight="1">
      <c r="B298" s="88" t="s">
        <v>154</v>
      </c>
      <c r="C298" s="86" t="s">
        <v>149</v>
      </c>
      <c r="D298" s="87" t="s">
        <v>8</v>
      </c>
      <c r="E298" s="179"/>
      <c r="F298" s="179"/>
      <c r="G298" s="188"/>
      <c r="H298" s="48">
        <f t="shared" ref="H298:H302" si="400">ROUND(+E298+F298+G298,2)</f>
        <v>0</v>
      </c>
      <c r="I298" s="49"/>
      <c r="J298" s="47">
        <v>4</v>
      </c>
      <c r="K298" s="47">
        <f t="shared" ref="K298:K302" si="401">ROUND($J298*E298,2)</f>
        <v>0</v>
      </c>
      <c r="L298" s="47">
        <f t="shared" ref="L298:L302" si="402">ROUND($J298*F298,2)</f>
        <v>0</v>
      </c>
      <c r="M298" s="47">
        <f t="shared" ref="M298:M302" si="403">ROUND($J298*G298,2)</f>
        <v>0</v>
      </c>
      <c r="N298" s="47">
        <f t="shared" ref="N298:N302" si="404">ROUND($J298*H298,2)</f>
        <v>0</v>
      </c>
      <c r="O298" s="50" t="str">
        <f>IFERROR(+$N298/$J$410,"")</f>
        <v/>
      </c>
      <c r="Q298" s="13"/>
      <c r="R298" s="36"/>
      <c r="S298" s="37"/>
    </row>
    <row r="299" spans="2:19" s="51" customFormat="1" ht="60" customHeight="1">
      <c r="B299" s="88" t="s">
        <v>155</v>
      </c>
      <c r="C299" s="86" t="s">
        <v>150</v>
      </c>
      <c r="D299" s="87" t="s">
        <v>8</v>
      </c>
      <c r="E299" s="179"/>
      <c r="F299" s="179"/>
      <c r="G299" s="188"/>
      <c r="H299" s="48">
        <f t="shared" si="400"/>
        <v>0</v>
      </c>
      <c r="I299" s="49"/>
      <c r="J299" s="47">
        <v>15</v>
      </c>
      <c r="K299" s="47">
        <f t="shared" si="401"/>
        <v>0</v>
      </c>
      <c r="L299" s="47">
        <f t="shared" si="402"/>
        <v>0</v>
      </c>
      <c r="M299" s="47">
        <f t="shared" si="403"/>
        <v>0</v>
      </c>
      <c r="N299" s="47">
        <f t="shared" si="404"/>
        <v>0</v>
      </c>
      <c r="O299" s="50" t="str">
        <f>IFERROR(+$N299/$J$410,"")</f>
        <v/>
      </c>
      <c r="Q299" s="13"/>
      <c r="R299" s="36"/>
      <c r="S299" s="37"/>
    </row>
    <row r="300" spans="2:19" s="51" customFormat="1" ht="60" customHeight="1">
      <c r="B300" s="88" t="s">
        <v>156</v>
      </c>
      <c r="C300" s="86" t="s">
        <v>151</v>
      </c>
      <c r="D300" s="87" t="s">
        <v>8</v>
      </c>
      <c r="E300" s="179"/>
      <c r="F300" s="179"/>
      <c r="G300" s="188"/>
      <c r="H300" s="48">
        <f t="shared" ref="H300" si="405">ROUND(+E300+F300+G300,2)</f>
        <v>0</v>
      </c>
      <c r="I300" s="49"/>
      <c r="J300" s="47">
        <v>23</v>
      </c>
      <c r="K300" s="47">
        <f t="shared" ref="K300" si="406">ROUND($J300*E300,2)</f>
        <v>0</v>
      </c>
      <c r="L300" s="47">
        <f t="shared" ref="L300" si="407">ROUND($J300*F300,2)</f>
        <v>0</v>
      </c>
      <c r="M300" s="47">
        <f t="shared" ref="M300" si="408">ROUND($J300*G300,2)</f>
        <v>0</v>
      </c>
      <c r="N300" s="47">
        <f t="shared" ref="N300" si="409">ROUND($J300*H300,2)</f>
        <v>0</v>
      </c>
      <c r="O300" s="50" t="str">
        <f>IFERROR(+$N300/$J$410,"")</f>
        <v/>
      </c>
      <c r="Q300" s="13"/>
      <c r="R300" s="36"/>
      <c r="S300" s="37"/>
    </row>
    <row r="301" spans="2:19" s="51" customFormat="1" ht="80.099999999999994" customHeight="1">
      <c r="B301" s="88" t="s">
        <v>157</v>
      </c>
      <c r="C301" s="86" t="s">
        <v>152</v>
      </c>
      <c r="D301" s="87" t="s">
        <v>8</v>
      </c>
      <c r="E301" s="179"/>
      <c r="F301" s="179"/>
      <c r="G301" s="188"/>
      <c r="H301" s="48">
        <f t="shared" si="400"/>
        <v>0</v>
      </c>
      <c r="I301" s="49"/>
      <c r="J301" s="47">
        <v>2</v>
      </c>
      <c r="K301" s="47">
        <f t="shared" si="401"/>
        <v>0</v>
      </c>
      <c r="L301" s="47">
        <f t="shared" si="402"/>
        <v>0</v>
      </c>
      <c r="M301" s="47">
        <f t="shared" si="403"/>
        <v>0</v>
      </c>
      <c r="N301" s="47">
        <f t="shared" si="404"/>
        <v>0</v>
      </c>
      <c r="O301" s="50" t="str">
        <f>IFERROR(+$N301/$J$410,"")</f>
        <v/>
      </c>
      <c r="Q301" s="13"/>
      <c r="R301" s="36"/>
      <c r="S301" s="37"/>
    </row>
    <row r="302" spans="2:19" s="51" customFormat="1" ht="140.1" customHeight="1">
      <c r="B302" s="88" t="s">
        <v>158</v>
      </c>
      <c r="C302" s="86" t="s">
        <v>153</v>
      </c>
      <c r="D302" s="87" t="s">
        <v>8</v>
      </c>
      <c r="E302" s="179"/>
      <c r="F302" s="179"/>
      <c r="G302" s="188"/>
      <c r="H302" s="48">
        <f t="shared" si="400"/>
        <v>0</v>
      </c>
      <c r="I302" s="49"/>
      <c r="J302" s="47">
        <v>4</v>
      </c>
      <c r="K302" s="47">
        <f t="shared" si="401"/>
        <v>0</v>
      </c>
      <c r="L302" s="47">
        <f t="shared" si="402"/>
        <v>0</v>
      </c>
      <c r="M302" s="47">
        <f t="shared" si="403"/>
        <v>0</v>
      </c>
      <c r="N302" s="47">
        <f t="shared" si="404"/>
        <v>0</v>
      </c>
      <c r="O302" s="50" t="str">
        <f>IFERROR(+$N302/$J$410,"")</f>
        <v/>
      </c>
      <c r="Q302" s="13"/>
      <c r="R302" s="36"/>
      <c r="S302" s="37"/>
    </row>
    <row r="303" spans="2:19" s="24" customFormat="1" ht="20.100000000000001" customHeight="1">
      <c r="B303" s="115">
        <v>15</v>
      </c>
      <c r="C303" s="116" t="s">
        <v>166</v>
      </c>
      <c r="D303" s="117"/>
      <c r="E303" s="180"/>
      <c r="F303" s="180"/>
      <c r="G303" s="181"/>
      <c r="H303" s="56"/>
      <c r="I303" s="32"/>
      <c r="J303" s="118"/>
      <c r="K303" s="118"/>
      <c r="L303" s="118"/>
      <c r="M303" s="118"/>
      <c r="N303" s="118">
        <f>SUBTOTAL(9,N305:N335)</f>
        <v>0</v>
      </c>
      <c r="O303" s="58">
        <f>SUBTOTAL(9,O305:O335)</f>
        <v>0</v>
      </c>
      <c r="Q303" s="35"/>
      <c r="R303" s="36"/>
      <c r="S303" s="37"/>
    </row>
    <row r="304" spans="2:19" s="24" customFormat="1" ht="20.100000000000001" customHeight="1">
      <c r="B304" s="119"/>
      <c r="C304" s="120"/>
      <c r="D304" s="121"/>
      <c r="E304" s="177"/>
      <c r="F304" s="177"/>
      <c r="G304" s="178"/>
      <c r="H304" s="59"/>
      <c r="I304" s="32"/>
      <c r="J304" s="122"/>
      <c r="K304" s="122"/>
      <c r="L304" s="122"/>
      <c r="M304" s="122"/>
      <c r="N304" s="122"/>
      <c r="O304" s="43"/>
      <c r="Q304" s="35"/>
      <c r="R304" s="36"/>
      <c r="S304" s="37"/>
    </row>
    <row r="305" spans="2:19" s="24" customFormat="1" ht="20.100000000000001" customHeight="1">
      <c r="B305" s="113" t="s">
        <v>167</v>
      </c>
      <c r="C305" s="112" t="s">
        <v>168</v>
      </c>
      <c r="D305" s="63"/>
      <c r="E305" s="182"/>
      <c r="F305" s="182"/>
      <c r="G305" s="183"/>
      <c r="H305" s="64"/>
      <c r="I305" s="32"/>
      <c r="J305" s="65"/>
      <c r="K305" s="65"/>
      <c r="L305" s="65"/>
      <c r="M305" s="65"/>
      <c r="N305" s="65">
        <f>SUBTOTAL(9,N307:N315)</f>
        <v>0</v>
      </c>
      <c r="O305" s="67">
        <f>SUBTOTAL(9,O307:O315)</f>
        <v>0</v>
      </c>
      <c r="Q305" s="35"/>
      <c r="R305" s="36"/>
      <c r="S305" s="37"/>
    </row>
    <row r="306" spans="2:19" s="24" customFormat="1" ht="20.100000000000001" customHeight="1">
      <c r="B306" s="68"/>
      <c r="C306" s="69"/>
      <c r="D306" s="70"/>
      <c r="E306" s="184"/>
      <c r="F306" s="184"/>
      <c r="G306" s="185"/>
      <c r="H306" s="71"/>
      <c r="I306" s="32"/>
      <c r="J306" s="72"/>
      <c r="K306" s="72"/>
      <c r="L306" s="72"/>
      <c r="M306" s="72"/>
      <c r="N306" s="72"/>
      <c r="O306" s="74"/>
      <c r="Q306" s="35"/>
      <c r="R306" s="36"/>
      <c r="S306" s="37"/>
    </row>
    <row r="307" spans="2:19" s="51" customFormat="1" ht="60" customHeight="1">
      <c r="B307" s="114" t="s">
        <v>173</v>
      </c>
      <c r="C307" s="97" t="s">
        <v>169</v>
      </c>
      <c r="D307" s="100" t="s">
        <v>4</v>
      </c>
      <c r="E307" s="179"/>
      <c r="F307" s="179"/>
      <c r="G307" s="188"/>
      <c r="H307" s="48">
        <f t="shared" ref="H307:H315" si="410">ROUND(+E307+F307+G307,2)</f>
        <v>0</v>
      </c>
      <c r="I307" s="81"/>
      <c r="J307" s="47">
        <v>204.91</v>
      </c>
      <c r="K307" s="47">
        <f t="shared" ref="K307:K315" si="411">ROUND($J307*E307,2)</f>
        <v>0</v>
      </c>
      <c r="L307" s="47">
        <f t="shared" ref="L307:L315" si="412">ROUND($J307*F307,2)</f>
        <v>0</v>
      </c>
      <c r="M307" s="47">
        <f t="shared" ref="M307:M315" si="413">ROUND($J307*G307,2)</f>
        <v>0</v>
      </c>
      <c r="N307" s="47">
        <f t="shared" ref="N307:N315" si="414">ROUND($J307*H307,2)</f>
        <v>0</v>
      </c>
      <c r="O307" s="50" t="str">
        <f t="shared" ref="O307:O315" si="415">IFERROR(+$N307/$J$410,"")</f>
        <v/>
      </c>
      <c r="Q307" s="13"/>
      <c r="R307" s="36"/>
      <c r="S307" s="37"/>
    </row>
    <row r="308" spans="2:19" s="51" customFormat="1" ht="39.950000000000003" customHeight="1">
      <c r="B308" s="114" t="s">
        <v>174</v>
      </c>
      <c r="C308" s="97" t="s">
        <v>170</v>
      </c>
      <c r="D308" s="100" t="s">
        <v>3</v>
      </c>
      <c r="E308" s="179"/>
      <c r="F308" s="179"/>
      <c r="G308" s="188"/>
      <c r="H308" s="48">
        <f t="shared" si="410"/>
        <v>0</v>
      </c>
      <c r="I308" s="81"/>
      <c r="J308" s="47">
        <v>19.77</v>
      </c>
      <c r="K308" s="47">
        <f t="shared" si="411"/>
        <v>0</v>
      </c>
      <c r="L308" s="47">
        <f t="shared" si="412"/>
        <v>0</v>
      </c>
      <c r="M308" s="47">
        <f t="shared" si="413"/>
        <v>0</v>
      </c>
      <c r="N308" s="47">
        <f t="shared" si="414"/>
        <v>0</v>
      </c>
      <c r="O308" s="50" t="str">
        <f t="shared" si="415"/>
        <v/>
      </c>
      <c r="Q308" s="13"/>
      <c r="R308" s="36"/>
      <c r="S308" s="37"/>
    </row>
    <row r="309" spans="2:19" s="51" customFormat="1" ht="60" customHeight="1">
      <c r="B309" s="114" t="s">
        <v>175</v>
      </c>
      <c r="C309" s="97" t="s">
        <v>171</v>
      </c>
      <c r="D309" s="100" t="s">
        <v>4</v>
      </c>
      <c r="E309" s="179"/>
      <c r="F309" s="179"/>
      <c r="G309" s="188"/>
      <c r="H309" s="48">
        <f t="shared" si="410"/>
        <v>0</v>
      </c>
      <c r="I309" s="81"/>
      <c r="J309" s="47">
        <v>3.2</v>
      </c>
      <c r="K309" s="47">
        <f t="shared" si="411"/>
        <v>0</v>
      </c>
      <c r="L309" s="47">
        <f t="shared" si="412"/>
        <v>0</v>
      </c>
      <c r="M309" s="47">
        <f t="shared" si="413"/>
        <v>0</v>
      </c>
      <c r="N309" s="47">
        <f t="shared" si="414"/>
        <v>0</v>
      </c>
      <c r="O309" s="50" t="str">
        <f t="shared" si="415"/>
        <v/>
      </c>
      <c r="Q309" s="13"/>
      <c r="R309" s="36"/>
      <c r="S309" s="37"/>
    </row>
    <row r="310" spans="2:19" s="51" customFormat="1" ht="99.95" customHeight="1">
      <c r="B310" s="114" t="s">
        <v>176</v>
      </c>
      <c r="C310" s="97" t="s">
        <v>172</v>
      </c>
      <c r="D310" s="100" t="s">
        <v>4</v>
      </c>
      <c r="E310" s="179"/>
      <c r="F310" s="179"/>
      <c r="G310" s="188"/>
      <c r="H310" s="48">
        <f t="shared" ref="H310:H311" si="416">ROUND(+E310+F310+G310,2)</f>
        <v>0</v>
      </c>
      <c r="I310" s="81"/>
      <c r="J310" s="47">
        <v>212.96</v>
      </c>
      <c r="K310" s="47">
        <f t="shared" ref="K310:K311" si="417">ROUND($J310*E310,2)</f>
        <v>0</v>
      </c>
      <c r="L310" s="47">
        <f t="shared" ref="L310:L311" si="418">ROUND($J310*F310,2)</f>
        <v>0</v>
      </c>
      <c r="M310" s="47">
        <f t="shared" ref="M310:M311" si="419">ROUND($J310*G310,2)</f>
        <v>0</v>
      </c>
      <c r="N310" s="47">
        <f t="shared" ref="N310:N311" si="420">ROUND($J310*H310,2)</f>
        <v>0</v>
      </c>
      <c r="O310" s="50" t="str">
        <f t="shared" si="415"/>
        <v/>
      </c>
      <c r="Q310" s="13"/>
      <c r="R310" s="36"/>
      <c r="S310" s="37"/>
    </row>
    <row r="311" spans="2:19" s="51" customFormat="1" ht="120" customHeight="1">
      <c r="B311" s="114" t="s">
        <v>519</v>
      </c>
      <c r="C311" s="97" t="s">
        <v>524</v>
      </c>
      <c r="D311" s="100" t="s">
        <v>4</v>
      </c>
      <c r="E311" s="179"/>
      <c r="F311" s="179"/>
      <c r="G311" s="188"/>
      <c r="H311" s="48">
        <f t="shared" si="416"/>
        <v>0</v>
      </c>
      <c r="I311" s="81"/>
      <c r="J311" s="47">
        <v>95.89</v>
      </c>
      <c r="K311" s="47">
        <f t="shared" si="417"/>
        <v>0</v>
      </c>
      <c r="L311" s="47">
        <f t="shared" si="418"/>
        <v>0</v>
      </c>
      <c r="M311" s="47">
        <f t="shared" si="419"/>
        <v>0</v>
      </c>
      <c r="N311" s="47">
        <f t="shared" si="420"/>
        <v>0</v>
      </c>
      <c r="O311" s="50" t="str">
        <f t="shared" si="415"/>
        <v/>
      </c>
      <c r="Q311" s="13"/>
      <c r="R311" s="36"/>
      <c r="S311" s="37"/>
    </row>
    <row r="312" spans="2:19" s="51" customFormat="1" ht="60" customHeight="1">
      <c r="B312" s="114" t="s">
        <v>520</v>
      </c>
      <c r="C312" s="97" t="s">
        <v>525</v>
      </c>
      <c r="D312" s="100" t="s">
        <v>4</v>
      </c>
      <c r="E312" s="179"/>
      <c r="F312" s="179"/>
      <c r="G312" s="188"/>
      <c r="H312" s="48">
        <f t="shared" ref="H312" si="421">ROUND(+E312+F312+G312,2)</f>
        <v>0</v>
      </c>
      <c r="I312" s="81"/>
      <c r="J312" s="47">
        <v>20.65</v>
      </c>
      <c r="K312" s="47">
        <f t="shared" ref="K312" si="422">ROUND($J312*E312,2)</f>
        <v>0</v>
      </c>
      <c r="L312" s="47">
        <f t="shared" ref="L312" si="423">ROUND($J312*F312,2)</f>
        <v>0</v>
      </c>
      <c r="M312" s="47">
        <f t="shared" ref="M312" si="424">ROUND($J312*G312,2)</f>
        <v>0</v>
      </c>
      <c r="N312" s="47">
        <f t="shared" ref="N312" si="425">ROUND($J312*H312,2)</f>
        <v>0</v>
      </c>
      <c r="O312" s="50" t="str">
        <f t="shared" si="415"/>
        <v/>
      </c>
      <c r="Q312" s="13"/>
      <c r="R312" s="36"/>
      <c r="S312" s="37"/>
    </row>
    <row r="313" spans="2:19" s="51" customFormat="1" ht="99.95" customHeight="1">
      <c r="B313" s="114" t="s">
        <v>521</v>
      </c>
      <c r="C313" s="97" t="s">
        <v>526</v>
      </c>
      <c r="D313" s="100" t="s">
        <v>4</v>
      </c>
      <c r="E313" s="179"/>
      <c r="F313" s="179"/>
      <c r="G313" s="188"/>
      <c r="H313" s="48">
        <f t="shared" si="410"/>
        <v>0</v>
      </c>
      <c r="I313" s="81"/>
      <c r="J313" s="47">
        <v>54</v>
      </c>
      <c r="K313" s="47">
        <f t="shared" si="411"/>
        <v>0</v>
      </c>
      <c r="L313" s="47">
        <f t="shared" si="412"/>
        <v>0</v>
      </c>
      <c r="M313" s="47">
        <f t="shared" si="413"/>
        <v>0</v>
      </c>
      <c r="N313" s="47">
        <f t="shared" si="414"/>
        <v>0</v>
      </c>
      <c r="O313" s="50" t="str">
        <f t="shared" si="415"/>
        <v/>
      </c>
      <c r="Q313" s="13"/>
      <c r="R313" s="36"/>
      <c r="S313" s="37"/>
    </row>
    <row r="314" spans="2:19" s="51" customFormat="1" ht="80.099999999999994" customHeight="1">
      <c r="B314" s="114" t="s">
        <v>522</v>
      </c>
      <c r="C314" s="97" t="s">
        <v>527</v>
      </c>
      <c r="D314" s="100" t="s">
        <v>4</v>
      </c>
      <c r="E314" s="179"/>
      <c r="F314" s="179"/>
      <c r="G314" s="188"/>
      <c r="H314" s="48">
        <f t="shared" si="410"/>
        <v>0</v>
      </c>
      <c r="I314" s="81"/>
      <c r="J314" s="47">
        <v>37.67</v>
      </c>
      <c r="K314" s="47">
        <f t="shared" si="411"/>
        <v>0</v>
      </c>
      <c r="L314" s="47">
        <f t="shared" si="412"/>
        <v>0</v>
      </c>
      <c r="M314" s="47">
        <f t="shared" si="413"/>
        <v>0</v>
      </c>
      <c r="N314" s="47">
        <f t="shared" si="414"/>
        <v>0</v>
      </c>
      <c r="O314" s="50" t="str">
        <f t="shared" si="415"/>
        <v/>
      </c>
      <c r="Q314" s="13"/>
      <c r="R314" s="36"/>
      <c r="S314" s="37"/>
    </row>
    <row r="315" spans="2:19" s="51" customFormat="1" ht="39.950000000000003" customHeight="1">
      <c r="B315" s="114" t="s">
        <v>523</v>
      </c>
      <c r="C315" s="97" t="s">
        <v>528</v>
      </c>
      <c r="D315" s="100" t="s">
        <v>4</v>
      </c>
      <c r="E315" s="179"/>
      <c r="F315" s="179"/>
      <c r="G315" s="188"/>
      <c r="H315" s="48">
        <f t="shared" si="410"/>
        <v>0</v>
      </c>
      <c r="I315" s="81"/>
      <c r="J315" s="47">
        <v>11.96</v>
      </c>
      <c r="K315" s="47">
        <f t="shared" si="411"/>
        <v>0</v>
      </c>
      <c r="L315" s="47">
        <f t="shared" si="412"/>
        <v>0</v>
      </c>
      <c r="M315" s="47">
        <f t="shared" si="413"/>
        <v>0</v>
      </c>
      <c r="N315" s="47">
        <f t="shared" si="414"/>
        <v>0</v>
      </c>
      <c r="O315" s="50" t="str">
        <f t="shared" si="415"/>
        <v/>
      </c>
      <c r="Q315" s="13"/>
      <c r="R315" s="36"/>
      <c r="S315" s="37"/>
    </row>
    <row r="316" spans="2:19" s="24" customFormat="1" ht="20.100000000000001" customHeight="1">
      <c r="B316" s="113" t="s">
        <v>529</v>
      </c>
      <c r="C316" s="112" t="s">
        <v>530</v>
      </c>
      <c r="D316" s="63"/>
      <c r="E316" s="182"/>
      <c r="F316" s="182"/>
      <c r="G316" s="183"/>
      <c r="H316" s="64"/>
      <c r="I316" s="32"/>
      <c r="J316" s="65"/>
      <c r="K316" s="65"/>
      <c r="L316" s="65"/>
      <c r="M316" s="65"/>
      <c r="N316" s="65">
        <f>SUBTOTAL(9,N318:N322)</f>
        <v>0</v>
      </c>
      <c r="O316" s="67">
        <f>SUBTOTAL(9,O318:O322)</f>
        <v>0</v>
      </c>
      <c r="Q316" s="35"/>
      <c r="R316" s="36"/>
      <c r="S316" s="37"/>
    </row>
    <row r="317" spans="2:19" s="24" customFormat="1" ht="20.100000000000001" customHeight="1">
      <c r="B317" s="68"/>
      <c r="C317" s="69"/>
      <c r="D317" s="70"/>
      <c r="E317" s="184"/>
      <c r="F317" s="184"/>
      <c r="G317" s="185"/>
      <c r="H317" s="71"/>
      <c r="I317" s="32"/>
      <c r="J317" s="72"/>
      <c r="K317" s="72"/>
      <c r="L317" s="72"/>
      <c r="M317" s="72"/>
      <c r="N317" s="72"/>
      <c r="O317" s="74"/>
      <c r="Q317" s="35"/>
      <c r="R317" s="36"/>
      <c r="S317" s="37"/>
    </row>
    <row r="318" spans="2:19" s="51" customFormat="1" ht="60" customHeight="1">
      <c r="B318" s="114" t="s">
        <v>531</v>
      </c>
      <c r="C318" s="97" t="s">
        <v>549</v>
      </c>
      <c r="D318" s="100" t="s">
        <v>4</v>
      </c>
      <c r="E318" s="179"/>
      <c r="F318" s="179"/>
      <c r="G318" s="188"/>
      <c r="H318" s="48">
        <f t="shared" ref="H318:H322" si="426">ROUND(+E318+F318+G318,2)</f>
        <v>0</v>
      </c>
      <c r="I318" s="81"/>
      <c r="J318" s="47">
        <v>564.84</v>
      </c>
      <c r="K318" s="47">
        <f t="shared" ref="K318:K322" si="427">ROUND($J318*E318,2)</f>
        <v>0</v>
      </c>
      <c r="L318" s="47">
        <f t="shared" ref="L318:L322" si="428">ROUND($J318*F318,2)</f>
        <v>0</v>
      </c>
      <c r="M318" s="47">
        <f t="shared" ref="M318:M322" si="429">ROUND($J318*G318,2)</f>
        <v>0</v>
      </c>
      <c r="N318" s="47">
        <f t="shared" ref="N318:N322" si="430">ROUND($J318*H318,2)</f>
        <v>0</v>
      </c>
      <c r="O318" s="50" t="str">
        <f>IFERROR(+$N318/$J$410,"")</f>
        <v/>
      </c>
      <c r="Q318" s="13"/>
      <c r="R318" s="36"/>
      <c r="S318" s="37"/>
    </row>
    <row r="319" spans="2:19" s="51" customFormat="1" ht="60" customHeight="1">
      <c r="B319" s="114" t="s">
        <v>532</v>
      </c>
      <c r="C319" s="97" t="s">
        <v>550</v>
      </c>
      <c r="D319" s="100" t="s">
        <v>4</v>
      </c>
      <c r="E319" s="179"/>
      <c r="F319" s="179"/>
      <c r="G319" s="188"/>
      <c r="H319" s="48">
        <f t="shared" si="426"/>
        <v>0</v>
      </c>
      <c r="I319" s="81"/>
      <c r="J319" s="47">
        <v>564.84</v>
      </c>
      <c r="K319" s="47">
        <f t="shared" si="427"/>
        <v>0</v>
      </c>
      <c r="L319" s="47">
        <f t="shared" si="428"/>
        <v>0</v>
      </c>
      <c r="M319" s="47">
        <f t="shared" si="429"/>
        <v>0</v>
      </c>
      <c r="N319" s="47">
        <f t="shared" si="430"/>
        <v>0</v>
      </c>
      <c r="O319" s="50" t="str">
        <f>IFERROR(+$N319/$J$410,"")</f>
        <v/>
      </c>
      <c r="Q319" s="13"/>
      <c r="R319" s="36"/>
      <c r="S319" s="37"/>
    </row>
    <row r="320" spans="2:19" s="51" customFormat="1" ht="60" customHeight="1">
      <c r="B320" s="114" t="s">
        <v>533</v>
      </c>
      <c r="C320" s="97" t="s">
        <v>551</v>
      </c>
      <c r="D320" s="100" t="s">
        <v>4</v>
      </c>
      <c r="E320" s="179"/>
      <c r="F320" s="179"/>
      <c r="G320" s="188"/>
      <c r="H320" s="48">
        <f t="shared" si="426"/>
        <v>0</v>
      </c>
      <c r="I320" s="81"/>
      <c r="J320" s="47">
        <v>71.260000000000005</v>
      </c>
      <c r="K320" s="47">
        <f t="shared" si="427"/>
        <v>0</v>
      </c>
      <c r="L320" s="47">
        <f t="shared" si="428"/>
        <v>0</v>
      </c>
      <c r="M320" s="47">
        <f t="shared" si="429"/>
        <v>0</v>
      </c>
      <c r="N320" s="47">
        <f t="shared" si="430"/>
        <v>0</v>
      </c>
      <c r="O320" s="50" t="str">
        <f>IFERROR(+$N320/$J$410,"")</f>
        <v/>
      </c>
      <c r="Q320" s="13"/>
      <c r="R320" s="36"/>
      <c r="S320" s="37"/>
    </row>
    <row r="321" spans="2:19" s="51" customFormat="1" ht="80.099999999999994" customHeight="1">
      <c r="B321" s="114" t="s">
        <v>534</v>
      </c>
      <c r="C321" s="97" t="s">
        <v>552</v>
      </c>
      <c r="D321" s="100" t="s">
        <v>4</v>
      </c>
      <c r="E321" s="179"/>
      <c r="F321" s="179"/>
      <c r="G321" s="188"/>
      <c r="H321" s="48">
        <f t="shared" si="426"/>
        <v>0</v>
      </c>
      <c r="I321" s="81"/>
      <c r="J321" s="47">
        <v>33.479999999999997</v>
      </c>
      <c r="K321" s="47">
        <f t="shared" si="427"/>
        <v>0</v>
      </c>
      <c r="L321" s="47">
        <f t="shared" si="428"/>
        <v>0</v>
      </c>
      <c r="M321" s="47">
        <f t="shared" si="429"/>
        <v>0</v>
      </c>
      <c r="N321" s="47">
        <f t="shared" si="430"/>
        <v>0</v>
      </c>
      <c r="O321" s="50" t="str">
        <f>IFERROR(+$N321/$J$410,"")</f>
        <v/>
      </c>
      <c r="Q321" s="13"/>
      <c r="R321" s="36"/>
      <c r="S321" s="37"/>
    </row>
    <row r="322" spans="2:19" s="51" customFormat="1" ht="60" customHeight="1">
      <c r="B322" s="114" t="s">
        <v>535</v>
      </c>
      <c r="C322" s="97" t="s">
        <v>553</v>
      </c>
      <c r="D322" s="100" t="s">
        <v>6</v>
      </c>
      <c r="E322" s="179"/>
      <c r="F322" s="179"/>
      <c r="G322" s="188"/>
      <c r="H322" s="48">
        <f t="shared" si="426"/>
        <v>0</v>
      </c>
      <c r="I322" s="81"/>
      <c r="J322" s="47">
        <v>13</v>
      </c>
      <c r="K322" s="47">
        <f t="shared" si="427"/>
        <v>0</v>
      </c>
      <c r="L322" s="47">
        <f t="shared" si="428"/>
        <v>0</v>
      </c>
      <c r="M322" s="47">
        <f t="shared" si="429"/>
        <v>0</v>
      </c>
      <c r="N322" s="47">
        <f t="shared" si="430"/>
        <v>0</v>
      </c>
      <c r="O322" s="50" t="str">
        <f>IFERROR(+$N322/$J$410,"")</f>
        <v/>
      </c>
      <c r="Q322" s="13"/>
      <c r="R322" s="36"/>
      <c r="S322" s="37"/>
    </row>
    <row r="323" spans="2:19" s="24" customFormat="1" ht="20.100000000000001" customHeight="1">
      <c r="B323" s="113" t="s">
        <v>536</v>
      </c>
      <c r="C323" s="112" t="s">
        <v>537</v>
      </c>
      <c r="D323" s="63"/>
      <c r="E323" s="182"/>
      <c r="F323" s="182"/>
      <c r="G323" s="183"/>
      <c r="H323" s="64"/>
      <c r="I323" s="32"/>
      <c r="J323" s="65"/>
      <c r="K323" s="65"/>
      <c r="L323" s="65"/>
      <c r="M323" s="65"/>
      <c r="N323" s="65">
        <f>SUBTOTAL(9,N325:N327)</f>
        <v>0</v>
      </c>
      <c r="O323" s="67">
        <f>SUBTOTAL(9,O325:O327)</f>
        <v>0</v>
      </c>
      <c r="Q323" s="35"/>
      <c r="R323" s="36"/>
      <c r="S323" s="37"/>
    </row>
    <row r="324" spans="2:19" s="24" customFormat="1" ht="20.100000000000001" customHeight="1">
      <c r="B324" s="68"/>
      <c r="C324" s="69"/>
      <c r="D324" s="70"/>
      <c r="E324" s="184"/>
      <c r="F324" s="184"/>
      <c r="G324" s="185"/>
      <c r="H324" s="71"/>
      <c r="I324" s="32"/>
      <c r="J324" s="72"/>
      <c r="K324" s="72"/>
      <c r="L324" s="72"/>
      <c r="M324" s="72"/>
      <c r="N324" s="72"/>
      <c r="O324" s="74"/>
      <c r="Q324" s="35"/>
      <c r="R324" s="36"/>
      <c r="S324" s="37"/>
    </row>
    <row r="325" spans="2:19" s="51" customFormat="1" ht="80.099999999999994" customHeight="1">
      <c r="B325" s="114" t="s">
        <v>538</v>
      </c>
      <c r="C325" s="97" t="s">
        <v>554</v>
      </c>
      <c r="D325" s="100" t="s">
        <v>4</v>
      </c>
      <c r="E325" s="179"/>
      <c r="F325" s="179"/>
      <c r="G325" s="188"/>
      <c r="H325" s="48">
        <f t="shared" ref="H325:H327" si="431">ROUND(+E325+F325+G325,2)</f>
        <v>0</v>
      </c>
      <c r="I325" s="81"/>
      <c r="J325" s="47">
        <v>40</v>
      </c>
      <c r="K325" s="47">
        <f t="shared" ref="K325:K327" si="432">ROUND($J325*E325,2)</f>
        <v>0</v>
      </c>
      <c r="L325" s="47">
        <f t="shared" ref="L325:L327" si="433">ROUND($J325*F325,2)</f>
        <v>0</v>
      </c>
      <c r="M325" s="47">
        <f t="shared" ref="M325:M327" si="434">ROUND($J325*G325,2)</f>
        <v>0</v>
      </c>
      <c r="N325" s="47">
        <f t="shared" ref="N325:N327" si="435">ROUND($J325*H325,2)</f>
        <v>0</v>
      </c>
      <c r="O325" s="50" t="str">
        <f>IFERROR(+$N325/$J$410,"")</f>
        <v/>
      </c>
      <c r="Q325" s="13"/>
      <c r="R325" s="36"/>
      <c r="S325" s="37"/>
    </row>
    <row r="326" spans="2:19" s="51" customFormat="1" ht="60" customHeight="1">
      <c r="B326" s="114" t="s">
        <v>539</v>
      </c>
      <c r="C326" s="97" t="s">
        <v>555</v>
      </c>
      <c r="D326" s="100" t="s">
        <v>6</v>
      </c>
      <c r="E326" s="179"/>
      <c r="F326" s="179"/>
      <c r="G326" s="188"/>
      <c r="H326" s="48">
        <f t="shared" si="431"/>
        <v>0</v>
      </c>
      <c r="I326" s="81"/>
      <c r="J326" s="47">
        <v>26</v>
      </c>
      <c r="K326" s="47">
        <f t="shared" si="432"/>
        <v>0</v>
      </c>
      <c r="L326" s="47">
        <f t="shared" si="433"/>
        <v>0</v>
      </c>
      <c r="M326" s="47">
        <f t="shared" si="434"/>
        <v>0</v>
      </c>
      <c r="N326" s="47">
        <f t="shared" si="435"/>
        <v>0</v>
      </c>
      <c r="O326" s="50" t="str">
        <f>IFERROR(+$N326/$J$410,"")</f>
        <v/>
      </c>
      <c r="Q326" s="13"/>
      <c r="R326" s="36"/>
      <c r="S326" s="37"/>
    </row>
    <row r="327" spans="2:19" s="51" customFormat="1" ht="80.099999999999994" customHeight="1">
      <c r="B327" s="114" t="s">
        <v>540</v>
      </c>
      <c r="C327" s="97" t="s">
        <v>556</v>
      </c>
      <c r="D327" s="100" t="s">
        <v>4</v>
      </c>
      <c r="E327" s="179"/>
      <c r="F327" s="179"/>
      <c r="G327" s="188"/>
      <c r="H327" s="48">
        <f t="shared" si="431"/>
        <v>0</v>
      </c>
      <c r="I327" s="81"/>
      <c r="J327" s="47">
        <v>40</v>
      </c>
      <c r="K327" s="47">
        <f t="shared" si="432"/>
        <v>0</v>
      </c>
      <c r="L327" s="47">
        <f t="shared" si="433"/>
        <v>0</v>
      </c>
      <c r="M327" s="47">
        <f t="shared" si="434"/>
        <v>0</v>
      </c>
      <c r="N327" s="47">
        <f t="shared" si="435"/>
        <v>0</v>
      </c>
      <c r="O327" s="50" t="str">
        <f>IFERROR(+$N327/$J$410,"")</f>
        <v/>
      </c>
      <c r="Q327" s="13"/>
      <c r="R327" s="36"/>
      <c r="S327" s="37"/>
    </row>
    <row r="328" spans="2:19" s="24" customFormat="1" ht="20.100000000000001" customHeight="1">
      <c r="B328" s="113" t="s">
        <v>541</v>
      </c>
      <c r="C328" s="112" t="s">
        <v>542</v>
      </c>
      <c r="D328" s="63"/>
      <c r="E328" s="182"/>
      <c r="F328" s="182"/>
      <c r="G328" s="183"/>
      <c r="H328" s="64"/>
      <c r="I328" s="32"/>
      <c r="J328" s="65"/>
      <c r="K328" s="65"/>
      <c r="L328" s="65"/>
      <c r="M328" s="65"/>
      <c r="N328" s="65">
        <f>SUBTOTAL(9,N330:N332)</f>
        <v>0</v>
      </c>
      <c r="O328" s="67">
        <f>SUBTOTAL(9,O330:O332)</f>
        <v>0</v>
      </c>
      <c r="Q328" s="35"/>
      <c r="R328" s="36"/>
      <c r="S328" s="37"/>
    </row>
    <row r="329" spans="2:19" s="24" customFormat="1" ht="20.100000000000001" customHeight="1">
      <c r="B329" s="68"/>
      <c r="C329" s="69"/>
      <c r="D329" s="70"/>
      <c r="E329" s="184"/>
      <c r="F329" s="184"/>
      <c r="G329" s="185"/>
      <c r="H329" s="71"/>
      <c r="I329" s="32"/>
      <c r="J329" s="72"/>
      <c r="K329" s="72"/>
      <c r="L329" s="72"/>
      <c r="M329" s="72"/>
      <c r="N329" s="72"/>
      <c r="O329" s="74"/>
      <c r="Q329" s="35"/>
      <c r="R329" s="36"/>
      <c r="S329" s="37"/>
    </row>
    <row r="330" spans="2:19" s="51" customFormat="1" ht="80.099999999999994" customHeight="1">
      <c r="B330" s="114" t="s">
        <v>543</v>
      </c>
      <c r="C330" s="97" t="s">
        <v>557</v>
      </c>
      <c r="D330" s="100" t="s">
        <v>6</v>
      </c>
      <c r="E330" s="179"/>
      <c r="F330" s="179"/>
      <c r="G330" s="188"/>
      <c r="H330" s="48">
        <f t="shared" ref="H330:H332" si="436">ROUND(+E330+F330+G330,2)</f>
        <v>0</v>
      </c>
      <c r="I330" s="81"/>
      <c r="J330" s="47">
        <v>134</v>
      </c>
      <c r="K330" s="47">
        <f t="shared" ref="K330:K332" si="437">ROUND($J330*E330,2)</f>
        <v>0</v>
      </c>
      <c r="L330" s="47">
        <f t="shared" ref="L330:L332" si="438">ROUND($J330*F330,2)</f>
        <v>0</v>
      </c>
      <c r="M330" s="47">
        <f t="shared" ref="M330:M332" si="439">ROUND($J330*G330,2)</f>
        <v>0</v>
      </c>
      <c r="N330" s="47">
        <f t="shared" ref="N330:N332" si="440">ROUND($J330*H330,2)</f>
        <v>0</v>
      </c>
      <c r="O330" s="50" t="str">
        <f>IFERROR(+$N330/$J$410,"")</f>
        <v/>
      </c>
      <c r="Q330" s="13"/>
      <c r="R330" s="36"/>
      <c r="S330" s="37"/>
    </row>
    <row r="331" spans="2:19" s="51" customFormat="1" ht="60" customHeight="1">
      <c r="B331" s="114" t="s">
        <v>544</v>
      </c>
      <c r="C331" s="97" t="s">
        <v>558</v>
      </c>
      <c r="D331" s="100" t="s">
        <v>6</v>
      </c>
      <c r="E331" s="179"/>
      <c r="F331" s="179"/>
      <c r="G331" s="188"/>
      <c r="H331" s="48">
        <f t="shared" si="436"/>
        <v>0</v>
      </c>
      <c r="I331" s="81"/>
      <c r="J331" s="47">
        <v>2</v>
      </c>
      <c r="K331" s="47">
        <f t="shared" si="437"/>
        <v>0</v>
      </c>
      <c r="L331" s="47">
        <f t="shared" si="438"/>
        <v>0</v>
      </c>
      <c r="M331" s="47">
        <f t="shared" si="439"/>
        <v>0</v>
      </c>
      <c r="N331" s="47">
        <f t="shared" si="440"/>
        <v>0</v>
      </c>
      <c r="O331" s="50" t="str">
        <f>IFERROR(+$N331/$J$410,"")</f>
        <v/>
      </c>
      <c r="Q331" s="13"/>
      <c r="R331" s="36"/>
      <c r="S331" s="37"/>
    </row>
    <row r="332" spans="2:19" s="51" customFormat="1" ht="60" customHeight="1">
      <c r="B332" s="114" t="s">
        <v>545</v>
      </c>
      <c r="C332" s="97" t="s">
        <v>559</v>
      </c>
      <c r="D332" s="100" t="s">
        <v>4</v>
      </c>
      <c r="E332" s="179"/>
      <c r="F332" s="179"/>
      <c r="G332" s="188"/>
      <c r="H332" s="48">
        <f t="shared" si="436"/>
        <v>0</v>
      </c>
      <c r="I332" s="81"/>
      <c r="J332" s="47">
        <v>21.51</v>
      </c>
      <c r="K332" s="47">
        <f t="shared" si="437"/>
        <v>0</v>
      </c>
      <c r="L332" s="47">
        <f t="shared" si="438"/>
        <v>0</v>
      </c>
      <c r="M332" s="47">
        <f t="shared" si="439"/>
        <v>0</v>
      </c>
      <c r="N332" s="47">
        <f t="shared" si="440"/>
        <v>0</v>
      </c>
      <c r="O332" s="50" t="str">
        <f>IFERROR(+$N332/$J$410,"")</f>
        <v/>
      </c>
      <c r="Q332" s="13"/>
      <c r="R332" s="36"/>
      <c r="S332" s="37"/>
    </row>
    <row r="333" spans="2:19" s="24" customFormat="1" ht="20.100000000000001" customHeight="1">
      <c r="B333" s="113" t="s">
        <v>547</v>
      </c>
      <c r="C333" s="112" t="s">
        <v>546</v>
      </c>
      <c r="D333" s="63"/>
      <c r="E333" s="182"/>
      <c r="F333" s="182"/>
      <c r="G333" s="183"/>
      <c r="H333" s="64"/>
      <c r="I333" s="32"/>
      <c r="J333" s="65"/>
      <c r="K333" s="65"/>
      <c r="L333" s="65"/>
      <c r="M333" s="65"/>
      <c r="N333" s="65">
        <f>SUBTOTAL(9,N335:N335)</f>
        <v>0</v>
      </c>
      <c r="O333" s="67">
        <f>SUBTOTAL(9,O335:O335)</f>
        <v>0</v>
      </c>
      <c r="Q333" s="35"/>
      <c r="R333" s="36"/>
      <c r="S333" s="37"/>
    </row>
    <row r="334" spans="2:19" s="24" customFormat="1" ht="20.100000000000001" customHeight="1">
      <c r="B334" s="68"/>
      <c r="C334" s="69"/>
      <c r="D334" s="70"/>
      <c r="E334" s="184"/>
      <c r="F334" s="184"/>
      <c r="G334" s="185"/>
      <c r="H334" s="71"/>
      <c r="I334" s="32"/>
      <c r="J334" s="72"/>
      <c r="K334" s="72"/>
      <c r="L334" s="72"/>
      <c r="M334" s="72"/>
      <c r="N334" s="72"/>
      <c r="O334" s="74"/>
      <c r="Q334" s="35"/>
      <c r="R334" s="36"/>
      <c r="S334" s="37"/>
    </row>
    <row r="335" spans="2:19" s="51" customFormat="1" ht="60" customHeight="1">
      <c r="B335" s="114" t="s">
        <v>548</v>
      </c>
      <c r="C335" s="97" t="s">
        <v>560</v>
      </c>
      <c r="D335" s="100" t="s">
        <v>6</v>
      </c>
      <c r="E335" s="179"/>
      <c r="F335" s="179"/>
      <c r="G335" s="188"/>
      <c r="H335" s="48">
        <f t="shared" ref="H335" si="441">ROUND(+E335+F335+G335,2)</f>
        <v>0</v>
      </c>
      <c r="I335" s="81"/>
      <c r="J335" s="47">
        <v>35.96</v>
      </c>
      <c r="K335" s="47">
        <f t="shared" ref="K335" si="442">ROUND($J335*E335,2)</f>
        <v>0</v>
      </c>
      <c r="L335" s="47">
        <f t="shared" ref="L335" si="443">ROUND($J335*F335,2)</f>
        <v>0</v>
      </c>
      <c r="M335" s="47">
        <f t="shared" ref="M335" si="444">ROUND($J335*G335,2)</f>
        <v>0</v>
      </c>
      <c r="N335" s="47">
        <f t="shared" ref="N335" si="445">ROUND($J335*H335,2)</f>
        <v>0</v>
      </c>
      <c r="O335" s="50" t="str">
        <f>IFERROR(+$N335/$J$410,"")</f>
        <v/>
      </c>
      <c r="Q335" s="13"/>
      <c r="R335" s="36"/>
      <c r="S335" s="37"/>
    </row>
    <row r="336" spans="2:19" s="24" customFormat="1" ht="20.100000000000001" customHeight="1">
      <c r="B336" s="115">
        <v>16</v>
      </c>
      <c r="C336" s="116" t="s">
        <v>563</v>
      </c>
      <c r="D336" s="117"/>
      <c r="E336" s="180"/>
      <c r="F336" s="180"/>
      <c r="G336" s="181"/>
      <c r="H336" s="56"/>
      <c r="I336" s="32"/>
      <c r="J336" s="118"/>
      <c r="K336" s="118"/>
      <c r="L336" s="118"/>
      <c r="M336" s="118"/>
      <c r="N336" s="118">
        <f>SUBTOTAL(9,N338:N338)</f>
        <v>0</v>
      </c>
      <c r="O336" s="58">
        <f>SUBTOTAL(9,O338:O338)</f>
        <v>0</v>
      </c>
      <c r="Q336" s="35"/>
      <c r="R336" s="36"/>
      <c r="S336" s="37"/>
    </row>
    <row r="337" spans="2:19" s="24" customFormat="1" ht="20.100000000000001" customHeight="1">
      <c r="B337" s="119"/>
      <c r="C337" s="120"/>
      <c r="D337" s="121"/>
      <c r="E337" s="177"/>
      <c r="F337" s="177"/>
      <c r="G337" s="178"/>
      <c r="H337" s="59"/>
      <c r="I337" s="32"/>
      <c r="J337" s="122"/>
      <c r="K337" s="122"/>
      <c r="L337" s="122"/>
      <c r="M337" s="122"/>
      <c r="N337" s="122"/>
      <c r="O337" s="43"/>
      <c r="Q337" s="35"/>
      <c r="R337" s="36"/>
      <c r="S337" s="37"/>
    </row>
    <row r="338" spans="2:19" s="51" customFormat="1" ht="39.950000000000003" customHeight="1">
      <c r="B338" s="114" t="s">
        <v>561</v>
      </c>
      <c r="C338" s="97" t="s">
        <v>562</v>
      </c>
      <c r="D338" s="100" t="s">
        <v>4</v>
      </c>
      <c r="E338" s="179"/>
      <c r="F338" s="179"/>
      <c r="G338" s="188"/>
      <c r="H338" s="48">
        <f t="shared" ref="H338" si="446">ROUND(+E338+F338+G338,2)</f>
        <v>0</v>
      </c>
      <c r="I338" s="81"/>
      <c r="J338" s="47">
        <v>15.32</v>
      </c>
      <c r="K338" s="47">
        <f t="shared" ref="K338" si="447">ROUND($J338*E338,2)</f>
        <v>0</v>
      </c>
      <c r="L338" s="47">
        <f t="shared" ref="L338" si="448">ROUND($J338*F338,2)</f>
        <v>0</v>
      </c>
      <c r="M338" s="47">
        <f t="shared" ref="M338" si="449">ROUND($J338*G338,2)</f>
        <v>0</v>
      </c>
      <c r="N338" s="47">
        <f t="shared" ref="N338" si="450">ROUND($J338*H338,2)</f>
        <v>0</v>
      </c>
      <c r="O338" s="50" t="str">
        <f>IFERROR(+$N338/$J$410,"")</f>
        <v/>
      </c>
      <c r="Q338" s="13"/>
      <c r="R338" s="36"/>
      <c r="S338" s="37"/>
    </row>
    <row r="339" spans="2:19" s="24" customFormat="1" ht="20.100000000000001" customHeight="1">
      <c r="B339" s="115">
        <v>17</v>
      </c>
      <c r="C339" s="116" t="s">
        <v>24</v>
      </c>
      <c r="D339" s="117"/>
      <c r="E339" s="180"/>
      <c r="F339" s="180"/>
      <c r="G339" s="181"/>
      <c r="H339" s="56"/>
      <c r="I339" s="32"/>
      <c r="J339" s="118"/>
      <c r="K339" s="118"/>
      <c r="L339" s="118"/>
      <c r="M339" s="118"/>
      <c r="N339" s="118">
        <f>SUBTOTAL(9,N341:N348)</f>
        <v>0</v>
      </c>
      <c r="O339" s="58">
        <f>SUBTOTAL(9,O341:O348)</f>
        <v>0</v>
      </c>
      <c r="Q339" s="35"/>
      <c r="R339" s="36"/>
      <c r="S339" s="37"/>
    </row>
    <row r="340" spans="2:19" s="24" customFormat="1" ht="20.100000000000001" customHeight="1">
      <c r="B340" s="119"/>
      <c r="C340" s="120"/>
      <c r="D340" s="121"/>
      <c r="E340" s="177"/>
      <c r="F340" s="177"/>
      <c r="G340" s="178"/>
      <c r="H340" s="59"/>
      <c r="I340" s="32"/>
      <c r="J340" s="122"/>
      <c r="K340" s="122"/>
      <c r="L340" s="122"/>
      <c r="M340" s="122"/>
      <c r="N340" s="122"/>
      <c r="O340" s="43"/>
      <c r="Q340" s="35"/>
      <c r="R340" s="36"/>
      <c r="S340" s="37"/>
    </row>
    <row r="341" spans="2:19" s="51" customFormat="1" ht="39.950000000000003" customHeight="1">
      <c r="B341" s="114" t="s">
        <v>56</v>
      </c>
      <c r="C341" s="97" t="s">
        <v>16</v>
      </c>
      <c r="D341" s="100" t="s">
        <v>4</v>
      </c>
      <c r="E341" s="179"/>
      <c r="F341" s="179"/>
      <c r="G341" s="188"/>
      <c r="H341" s="48">
        <f t="shared" ref="H341:H348" si="451">ROUND(+E341+F341+G341,2)</f>
        <v>0</v>
      </c>
      <c r="I341" s="81"/>
      <c r="J341" s="47">
        <v>763.25</v>
      </c>
      <c r="K341" s="47">
        <f t="shared" ref="K341:N348" si="452">ROUND($J341*E341,2)</f>
        <v>0</v>
      </c>
      <c r="L341" s="47">
        <f t="shared" si="452"/>
        <v>0</v>
      </c>
      <c r="M341" s="47">
        <f t="shared" si="452"/>
        <v>0</v>
      </c>
      <c r="N341" s="47">
        <f t="shared" si="452"/>
        <v>0</v>
      </c>
      <c r="O341" s="50" t="str">
        <f t="shared" ref="O341:O348" si="453">IFERROR(+$N341/$J$410,"")</f>
        <v/>
      </c>
      <c r="Q341" s="13"/>
      <c r="R341" s="36"/>
      <c r="S341" s="37"/>
    </row>
    <row r="342" spans="2:19" s="51" customFormat="1" ht="60" customHeight="1">
      <c r="B342" s="114" t="s">
        <v>57</v>
      </c>
      <c r="C342" s="97" t="s">
        <v>113</v>
      </c>
      <c r="D342" s="100" t="s">
        <v>4</v>
      </c>
      <c r="E342" s="179"/>
      <c r="F342" s="179"/>
      <c r="G342" s="188"/>
      <c r="H342" s="48">
        <f t="shared" si="451"/>
        <v>0</v>
      </c>
      <c r="I342" s="81"/>
      <c r="J342" s="47">
        <v>722.03</v>
      </c>
      <c r="K342" s="47">
        <f t="shared" si="452"/>
        <v>0</v>
      </c>
      <c r="L342" s="47">
        <f t="shared" si="452"/>
        <v>0</v>
      </c>
      <c r="M342" s="47">
        <f t="shared" si="452"/>
        <v>0</v>
      </c>
      <c r="N342" s="47">
        <f t="shared" si="452"/>
        <v>0</v>
      </c>
      <c r="O342" s="50" t="str">
        <f t="shared" si="453"/>
        <v/>
      </c>
      <c r="Q342" s="13"/>
      <c r="R342" s="36"/>
      <c r="S342" s="37"/>
    </row>
    <row r="343" spans="2:19" s="51" customFormat="1" ht="60" customHeight="1">
      <c r="B343" s="114" t="s">
        <v>58</v>
      </c>
      <c r="C343" s="97" t="s">
        <v>111</v>
      </c>
      <c r="D343" s="100" t="s">
        <v>4</v>
      </c>
      <c r="E343" s="179"/>
      <c r="F343" s="179"/>
      <c r="G343" s="188"/>
      <c r="H343" s="48">
        <f t="shared" ref="H343:H344" si="454">ROUND(+E343+F343+G343,2)</f>
        <v>0</v>
      </c>
      <c r="I343" s="81"/>
      <c r="J343" s="47">
        <v>845.41</v>
      </c>
      <c r="K343" s="47">
        <f t="shared" ref="K343:K344" si="455">ROUND($J343*E343,2)</f>
        <v>0</v>
      </c>
      <c r="L343" s="47">
        <f t="shared" ref="L343:L344" si="456">ROUND($J343*F343,2)</f>
        <v>0</v>
      </c>
      <c r="M343" s="47">
        <f t="shared" ref="M343:M344" si="457">ROUND($J343*G343,2)</f>
        <v>0</v>
      </c>
      <c r="N343" s="47">
        <f t="shared" ref="N343:N344" si="458">ROUND($J343*H343,2)</f>
        <v>0</v>
      </c>
      <c r="O343" s="50" t="str">
        <f t="shared" si="453"/>
        <v/>
      </c>
      <c r="Q343" s="13"/>
      <c r="R343" s="36"/>
      <c r="S343" s="37"/>
    </row>
    <row r="344" spans="2:19" s="51" customFormat="1" ht="60" customHeight="1">
      <c r="B344" s="114" t="s">
        <v>59</v>
      </c>
      <c r="C344" s="97" t="s">
        <v>112</v>
      </c>
      <c r="D344" s="100" t="s">
        <v>4</v>
      </c>
      <c r="E344" s="179"/>
      <c r="F344" s="179"/>
      <c r="G344" s="188"/>
      <c r="H344" s="48">
        <f t="shared" si="454"/>
        <v>0</v>
      </c>
      <c r="I344" s="81"/>
      <c r="J344" s="47">
        <v>157.84</v>
      </c>
      <c r="K344" s="47">
        <f t="shared" si="455"/>
        <v>0</v>
      </c>
      <c r="L344" s="47">
        <f t="shared" si="456"/>
        <v>0</v>
      </c>
      <c r="M344" s="47">
        <f t="shared" si="457"/>
        <v>0</v>
      </c>
      <c r="N344" s="47">
        <f t="shared" si="458"/>
        <v>0</v>
      </c>
      <c r="O344" s="50" t="str">
        <f t="shared" si="453"/>
        <v/>
      </c>
      <c r="Q344" s="13"/>
      <c r="R344" s="36"/>
      <c r="S344" s="37"/>
    </row>
    <row r="345" spans="2:19" s="51" customFormat="1" ht="80.099999999999994" customHeight="1">
      <c r="B345" s="114" t="s">
        <v>177</v>
      </c>
      <c r="C345" s="97" t="s">
        <v>178</v>
      </c>
      <c r="D345" s="100" t="s">
        <v>4</v>
      </c>
      <c r="E345" s="179"/>
      <c r="F345" s="179"/>
      <c r="G345" s="188"/>
      <c r="H345" s="48">
        <f t="shared" si="451"/>
        <v>0</v>
      </c>
      <c r="I345" s="81"/>
      <c r="J345" s="47">
        <v>1162</v>
      </c>
      <c r="K345" s="47">
        <f t="shared" si="452"/>
        <v>0</v>
      </c>
      <c r="L345" s="47">
        <f t="shared" si="452"/>
        <v>0</v>
      </c>
      <c r="M345" s="47">
        <f t="shared" si="452"/>
        <v>0</v>
      </c>
      <c r="N345" s="47">
        <f t="shared" si="452"/>
        <v>0</v>
      </c>
      <c r="O345" s="50" t="str">
        <f t="shared" si="453"/>
        <v/>
      </c>
      <c r="Q345" s="13"/>
      <c r="R345" s="36"/>
      <c r="S345" s="37"/>
    </row>
    <row r="346" spans="2:19" s="51" customFormat="1" ht="60" customHeight="1">
      <c r="B346" s="114" t="s">
        <v>564</v>
      </c>
      <c r="C346" s="97" t="s">
        <v>566</v>
      </c>
      <c r="D346" s="100" t="s">
        <v>4</v>
      </c>
      <c r="E346" s="179"/>
      <c r="F346" s="179"/>
      <c r="G346" s="188"/>
      <c r="H346" s="48">
        <f t="shared" ref="H346:H347" si="459">ROUND(+E346+F346+G346,2)</f>
        <v>0</v>
      </c>
      <c r="I346" s="81"/>
      <c r="J346" s="47">
        <v>11.88</v>
      </c>
      <c r="K346" s="47">
        <f t="shared" ref="K346:K347" si="460">ROUND($J346*E346,2)</f>
        <v>0</v>
      </c>
      <c r="L346" s="47">
        <f t="shared" ref="L346:L347" si="461">ROUND($J346*F346,2)</f>
        <v>0</v>
      </c>
      <c r="M346" s="47">
        <f t="shared" ref="M346:M347" si="462">ROUND($J346*G346,2)</f>
        <v>0</v>
      </c>
      <c r="N346" s="47">
        <f t="shared" ref="N346:N347" si="463">ROUND($J346*H346,2)</f>
        <v>0</v>
      </c>
      <c r="O346" s="50" t="str">
        <f t="shared" si="453"/>
        <v/>
      </c>
      <c r="Q346" s="13"/>
      <c r="R346" s="36"/>
      <c r="S346" s="37"/>
    </row>
    <row r="347" spans="2:19" s="51" customFormat="1" ht="60" customHeight="1">
      <c r="B347" s="114" t="s">
        <v>565</v>
      </c>
      <c r="C347" s="97" t="s">
        <v>567</v>
      </c>
      <c r="D347" s="100" t="s">
        <v>4</v>
      </c>
      <c r="E347" s="179"/>
      <c r="F347" s="179"/>
      <c r="G347" s="188"/>
      <c r="H347" s="48">
        <f t="shared" si="459"/>
        <v>0</v>
      </c>
      <c r="I347" s="81"/>
      <c r="J347" s="47">
        <v>11.88</v>
      </c>
      <c r="K347" s="47">
        <f t="shared" si="460"/>
        <v>0</v>
      </c>
      <c r="L347" s="47">
        <f t="shared" si="461"/>
        <v>0</v>
      </c>
      <c r="M347" s="47">
        <f t="shared" si="462"/>
        <v>0</v>
      </c>
      <c r="N347" s="47">
        <f t="shared" si="463"/>
        <v>0</v>
      </c>
      <c r="O347" s="50" t="str">
        <f t="shared" si="453"/>
        <v/>
      </c>
      <c r="Q347" s="13"/>
      <c r="R347" s="36"/>
      <c r="S347" s="37"/>
    </row>
    <row r="348" spans="2:19" s="51" customFormat="1" ht="60" customHeight="1">
      <c r="B348" s="114" t="s">
        <v>631</v>
      </c>
      <c r="C348" s="97" t="s">
        <v>632</v>
      </c>
      <c r="D348" s="100" t="s">
        <v>4</v>
      </c>
      <c r="E348" s="179"/>
      <c r="F348" s="179"/>
      <c r="G348" s="188"/>
      <c r="H348" s="48">
        <f t="shared" si="451"/>
        <v>0</v>
      </c>
      <c r="I348" s="81"/>
      <c r="J348" s="47">
        <v>33.08</v>
      </c>
      <c r="K348" s="47">
        <f t="shared" si="452"/>
        <v>0</v>
      </c>
      <c r="L348" s="47">
        <f t="shared" si="452"/>
        <v>0</v>
      </c>
      <c r="M348" s="47">
        <f t="shared" si="452"/>
        <v>0</v>
      </c>
      <c r="N348" s="47">
        <f t="shared" si="452"/>
        <v>0</v>
      </c>
      <c r="O348" s="50" t="str">
        <f t="shared" si="453"/>
        <v/>
      </c>
      <c r="Q348" s="13"/>
      <c r="R348" s="36"/>
      <c r="S348" s="37"/>
    </row>
    <row r="349" spans="2:19" s="24" customFormat="1" ht="20.100000000000001" customHeight="1">
      <c r="B349" s="115">
        <v>18</v>
      </c>
      <c r="C349" s="116" t="s">
        <v>542</v>
      </c>
      <c r="D349" s="117"/>
      <c r="E349" s="180"/>
      <c r="F349" s="180"/>
      <c r="G349" s="181"/>
      <c r="H349" s="56"/>
      <c r="I349" s="32"/>
      <c r="J349" s="118"/>
      <c r="K349" s="118"/>
      <c r="L349" s="118"/>
      <c r="M349" s="118"/>
      <c r="N349" s="118">
        <f>SUBTOTAL(9,N351:N355)</f>
        <v>0</v>
      </c>
      <c r="O349" s="58">
        <f>SUBTOTAL(9,O351:O355)</f>
        <v>0</v>
      </c>
      <c r="Q349" s="35"/>
      <c r="R349" s="36"/>
      <c r="S349" s="37"/>
    </row>
    <row r="350" spans="2:19" s="24" customFormat="1" ht="20.100000000000001" customHeight="1">
      <c r="B350" s="119"/>
      <c r="C350" s="120"/>
      <c r="D350" s="121"/>
      <c r="E350" s="177"/>
      <c r="F350" s="177"/>
      <c r="G350" s="178"/>
      <c r="H350" s="59"/>
      <c r="I350" s="32"/>
      <c r="J350" s="122"/>
      <c r="K350" s="122"/>
      <c r="L350" s="122"/>
      <c r="M350" s="122"/>
      <c r="N350" s="122"/>
      <c r="O350" s="43"/>
      <c r="Q350" s="35"/>
      <c r="R350" s="36"/>
      <c r="S350" s="37"/>
    </row>
    <row r="351" spans="2:19" s="51" customFormat="1" ht="39.950000000000003" customHeight="1">
      <c r="B351" s="114" t="s">
        <v>568</v>
      </c>
      <c r="C351" s="97" t="s">
        <v>573</v>
      </c>
      <c r="D351" s="100" t="s">
        <v>4</v>
      </c>
      <c r="E351" s="179"/>
      <c r="F351" s="179"/>
      <c r="G351" s="188"/>
      <c r="H351" s="48">
        <f t="shared" ref="H351:H355" si="464">ROUND(+E351+F351+G351,2)</f>
        <v>0</v>
      </c>
      <c r="I351" s="81"/>
      <c r="J351" s="47">
        <v>20.65</v>
      </c>
      <c r="K351" s="47">
        <f t="shared" ref="K351:K355" si="465">ROUND($J351*E351,2)</f>
        <v>0</v>
      </c>
      <c r="L351" s="47">
        <f t="shared" ref="L351:L355" si="466">ROUND($J351*F351,2)</f>
        <v>0</v>
      </c>
      <c r="M351" s="47">
        <f t="shared" ref="M351:M355" si="467">ROUND($J351*G351,2)</f>
        <v>0</v>
      </c>
      <c r="N351" s="47">
        <f t="shared" ref="N351:N355" si="468">ROUND($J351*H351,2)</f>
        <v>0</v>
      </c>
      <c r="O351" s="50" t="str">
        <f>IFERROR(+$N351/$J$410,"")</f>
        <v/>
      </c>
      <c r="Q351" s="13"/>
      <c r="R351" s="36"/>
      <c r="S351" s="37"/>
    </row>
    <row r="352" spans="2:19" s="51" customFormat="1" ht="39.950000000000003" customHeight="1">
      <c r="B352" s="114" t="s">
        <v>569</v>
      </c>
      <c r="C352" s="97" t="s">
        <v>574</v>
      </c>
      <c r="D352" s="100" t="s">
        <v>4</v>
      </c>
      <c r="E352" s="179"/>
      <c r="F352" s="179"/>
      <c r="G352" s="188"/>
      <c r="H352" s="48">
        <f t="shared" si="464"/>
        <v>0</v>
      </c>
      <c r="I352" s="81"/>
      <c r="J352" s="47">
        <v>33.479999999999997</v>
      </c>
      <c r="K352" s="47">
        <f t="shared" si="465"/>
        <v>0</v>
      </c>
      <c r="L352" s="47">
        <f t="shared" si="466"/>
        <v>0</v>
      </c>
      <c r="M352" s="47">
        <f t="shared" si="467"/>
        <v>0</v>
      </c>
      <c r="N352" s="47">
        <f t="shared" si="468"/>
        <v>0</v>
      </c>
      <c r="O352" s="50" t="str">
        <f>IFERROR(+$N352/$J$410,"")</f>
        <v/>
      </c>
      <c r="Q352" s="13"/>
      <c r="R352" s="36"/>
      <c r="S352" s="37"/>
    </row>
    <row r="353" spans="2:19" s="51" customFormat="1" ht="39.950000000000003" customHeight="1">
      <c r="B353" s="114" t="s">
        <v>570</v>
      </c>
      <c r="C353" s="97" t="s">
        <v>575</v>
      </c>
      <c r="D353" s="100" t="s">
        <v>4</v>
      </c>
      <c r="E353" s="179"/>
      <c r="F353" s="179"/>
      <c r="G353" s="188"/>
      <c r="H353" s="48">
        <f t="shared" si="464"/>
        <v>0</v>
      </c>
      <c r="I353" s="81"/>
      <c r="J353" s="47">
        <v>3.96</v>
      </c>
      <c r="K353" s="47">
        <f t="shared" si="465"/>
        <v>0</v>
      </c>
      <c r="L353" s="47">
        <f t="shared" si="466"/>
        <v>0</v>
      </c>
      <c r="M353" s="47">
        <f t="shared" si="467"/>
        <v>0</v>
      </c>
      <c r="N353" s="47">
        <f t="shared" si="468"/>
        <v>0</v>
      </c>
      <c r="O353" s="50" t="str">
        <f>IFERROR(+$N353/$J$410,"")</f>
        <v/>
      </c>
      <c r="Q353" s="13"/>
      <c r="R353" s="36"/>
      <c r="S353" s="37"/>
    </row>
    <row r="354" spans="2:19" s="51" customFormat="1" ht="39.950000000000003" customHeight="1">
      <c r="B354" s="114" t="s">
        <v>571</v>
      </c>
      <c r="C354" s="97" t="s">
        <v>576</v>
      </c>
      <c r="D354" s="100" t="s">
        <v>4</v>
      </c>
      <c r="E354" s="179"/>
      <c r="F354" s="179"/>
      <c r="G354" s="188"/>
      <c r="H354" s="48">
        <f t="shared" si="464"/>
        <v>0</v>
      </c>
      <c r="I354" s="81"/>
      <c r="J354" s="47">
        <v>15.32</v>
      </c>
      <c r="K354" s="47">
        <f t="shared" si="465"/>
        <v>0</v>
      </c>
      <c r="L354" s="47">
        <f t="shared" si="466"/>
        <v>0</v>
      </c>
      <c r="M354" s="47">
        <f t="shared" si="467"/>
        <v>0</v>
      </c>
      <c r="N354" s="47">
        <f t="shared" si="468"/>
        <v>0</v>
      </c>
      <c r="O354" s="50" t="str">
        <f>IFERROR(+$N354/$J$410,"")</f>
        <v/>
      </c>
      <c r="Q354" s="13"/>
      <c r="R354" s="36"/>
      <c r="S354" s="37"/>
    </row>
    <row r="355" spans="2:19" s="51" customFormat="1" ht="39.950000000000003" customHeight="1">
      <c r="B355" s="114" t="s">
        <v>572</v>
      </c>
      <c r="C355" s="97" t="s">
        <v>577</v>
      </c>
      <c r="D355" s="100" t="s">
        <v>9</v>
      </c>
      <c r="E355" s="179"/>
      <c r="F355" s="179"/>
      <c r="G355" s="188"/>
      <c r="H355" s="48">
        <f t="shared" si="464"/>
        <v>0</v>
      </c>
      <c r="I355" s="81"/>
      <c r="J355" s="47">
        <v>6</v>
      </c>
      <c r="K355" s="47">
        <f t="shared" si="465"/>
        <v>0</v>
      </c>
      <c r="L355" s="47">
        <f t="shared" si="466"/>
        <v>0</v>
      </c>
      <c r="M355" s="47">
        <f t="shared" si="467"/>
        <v>0</v>
      </c>
      <c r="N355" s="47">
        <f t="shared" si="468"/>
        <v>0</v>
      </c>
      <c r="O355" s="50" t="str">
        <f>IFERROR(+$N355/$J$410,"")</f>
        <v/>
      </c>
      <c r="Q355" s="13"/>
      <c r="R355" s="36"/>
      <c r="S355" s="37"/>
    </row>
    <row r="356" spans="2:19" s="24" customFormat="1" ht="20.100000000000001" customHeight="1">
      <c r="B356" s="115">
        <v>19</v>
      </c>
      <c r="C356" s="116" t="s">
        <v>179</v>
      </c>
      <c r="D356" s="117"/>
      <c r="E356" s="180"/>
      <c r="F356" s="180"/>
      <c r="G356" s="181"/>
      <c r="H356" s="56"/>
      <c r="I356" s="32"/>
      <c r="J356" s="118"/>
      <c r="K356" s="118"/>
      <c r="L356" s="118"/>
      <c r="M356" s="118"/>
      <c r="N356" s="118">
        <f>SUBTOTAL(9,N358:N376)</f>
        <v>0</v>
      </c>
      <c r="O356" s="58">
        <f>SUBTOTAL(9,O358:O376)</f>
        <v>0</v>
      </c>
      <c r="Q356" s="35"/>
      <c r="R356" s="36"/>
      <c r="S356" s="37"/>
    </row>
    <row r="357" spans="2:19" s="24" customFormat="1" ht="20.100000000000001" customHeight="1">
      <c r="B357" s="119"/>
      <c r="C357" s="120"/>
      <c r="D357" s="121"/>
      <c r="E357" s="177"/>
      <c r="F357" s="177"/>
      <c r="G357" s="178"/>
      <c r="H357" s="59"/>
      <c r="I357" s="32"/>
      <c r="J357" s="122"/>
      <c r="K357" s="122"/>
      <c r="L357" s="122"/>
      <c r="M357" s="122"/>
      <c r="N357" s="122"/>
      <c r="O357" s="43"/>
      <c r="Q357" s="35"/>
      <c r="R357" s="36"/>
      <c r="S357" s="37"/>
    </row>
    <row r="358" spans="2:19" s="24" customFormat="1" ht="20.100000000000001" customHeight="1">
      <c r="B358" s="113" t="s">
        <v>180</v>
      </c>
      <c r="C358" s="112" t="s">
        <v>181</v>
      </c>
      <c r="D358" s="63"/>
      <c r="E358" s="182"/>
      <c r="F358" s="182"/>
      <c r="G358" s="183"/>
      <c r="H358" s="64"/>
      <c r="I358" s="32"/>
      <c r="J358" s="65"/>
      <c r="K358" s="65"/>
      <c r="L358" s="65"/>
      <c r="M358" s="65"/>
      <c r="N358" s="65">
        <f>SUBTOTAL(9,N360:N366)</f>
        <v>0</v>
      </c>
      <c r="O358" s="67">
        <f>SUBTOTAL(9,O360:O366)</f>
        <v>0</v>
      </c>
      <c r="Q358" s="35"/>
      <c r="R358" s="36"/>
      <c r="S358" s="37"/>
    </row>
    <row r="359" spans="2:19" s="24" customFormat="1" ht="20.100000000000001" customHeight="1">
      <c r="B359" s="68"/>
      <c r="C359" s="69"/>
      <c r="D359" s="70"/>
      <c r="E359" s="184"/>
      <c r="F359" s="184"/>
      <c r="G359" s="185"/>
      <c r="H359" s="71"/>
      <c r="I359" s="32"/>
      <c r="J359" s="72"/>
      <c r="K359" s="72"/>
      <c r="L359" s="72"/>
      <c r="M359" s="72"/>
      <c r="N359" s="72"/>
      <c r="O359" s="74"/>
      <c r="Q359" s="35"/>
      <c r="R359" s="36"/>
      <c r="S359" s="37"/>
    </row>
    <row r="360" spans="2:19" s="51" customFormat="1" ht="120" customHeight="1">
      <c r="B360" s="114" t="s">
        <v>184</v>
      </c>
      <c r="C360" s="97" t="s">
        <v>182</v>
      </c>
      <c r="D360" s="100" t="s">
        <v>6</v>
      </c>
      <c r="E360" s="179"/>
      <c r="F360" s="179"/>
      <c r="G360" s="188"/>
      <c r="H360" s="48">
        <f t="shared" ref="H360:H366" si="469">ROUND(+E360+F360+G360,2)</f>
        <v>0</v>
      </c>
      <c r="I360" s="81"/>
      <c r="J360" s="47">
        <v>77.7</v>
      </c>
      <c r="K360" s="47">
        <f t="shared" ref="K360:K366" si="470">ROUND($J360*E360,2)</f>
        <v>0</v>
      </c>
      <c r="L360" s="47">
        <f t="shared" ref="L360:L366" si="471">ROUND($J360*F360,2)</f>
        <v>0</v>
      </c>
      <c r="M360" s="47">
        <f t="shared" ref="M360:M366" si="472">ROUND($J360*G360,2)</f>
        <v>0</v>
      </c>
      <c r="N360" s="47">
        <f t="shared" ref="N360:N366" si="473">ROUND($J360*H360,2)</f>
        <v>0</v>
      </c>
      <c r="O360" s="50" t="str">
        <f t="shared" ref="O360:O366" si="474">IFERROR(+$N360/$J$410,"")</f>
        <v/>
      </c>
      <c r="Q360" s="13"/>
      <c r="R360" s="36"/>
      <c r="S360" s="37"/>
    </row>
    <row r="361" spans="2:19" s="51" customFormat="1" ht="99.95" customHeight="1">
      <c r="B361" s="114" t="s">
        <v>185</v>
      </c>
      <c r="C361" s="97" t="s">
        <v>183</v>
      </c>
      <c r="D361" s="100" t="s">
        <v>6</v>
      </c>
      <c r="E361" s="179"/>
      <c r="F361" s="179"/>
      <c r="G361" s="188"/>
      <c r="H361" s="48">
        <f t="shared" si="469"/>
        <v>0</v>
      </c>
      <c r="I361" s="81"/>
      <c r="J361" s="47">
        <v>9</v>
      </c>
      <c r="K361" s="47">
        <f t="shared" si="470"/>
        <v>0</v>
      </c>
      <c r="L361" s="47">
        <f t="shared" si="471"/>
        <v>0</v>
      </c>
      <c r="M361" s="47">
        <f t="shared" si="472"/>
        <v>0</v>
      </c>
      <c r="N361" s="47">
        <f t="shared" si="473"/>
        <v>0</v>
      </c>
      <c r="O361" s="50" t="str">
        <f t="shared" si="474"/>
        <v/>
      </c>
      <c r="Q361" s="13"/>
      <c r="R361" s="36"/>
      <c r="S361" s="37"/>
    </row>
    <row r="362" spans="2:19" s="51" customFormat="1" ht="60" customHeight="1">
      <c r="B362" s="114" t="s">
        <v>588</v>
      </c>
      <c r="C362" s="97" t="s">
        <v>592</v>
      </c>
      <c r="D362" s="100" t="s">
        <v>6</v>
      </c>
      <c r="E362" s="179"/>
      <c r="F362" s="179"/>
      <c r="G362" s="188"/>
      <c r="H362" s="48">
        <f t="shared" si="469"/>
        <v>0</v>
      </c>
      <c r="I362" s="81"/>
      <c r="J362" s="47">
        <v>46</v>
      </c>
      <c r="K362" s="47">
        <f t="shared" si="470"/>
        <v>0</v>
      </c>
      <c r="L362" s="47">
        <f t="shared" si="471"/>
        <v>0</v>
      </c>
      <c r="M362" s="47">
        <f t="shared" si="472"/>
        <v>0</v>
      </c>
      <c r="N362" s="47">
        <f t="shared" si="473"/>
        <v>0</v>
      </c>
      <c r="O362" s="50" t="str">
        <f t="shared" si="474"/>
        <v/>
      </c>
      <c r="Q362" s="13"/>
      <c r="R362" s="36"/>
      <c r="S362" s="37"/>
    </row>
    <row r="363" spans="2:19" s="51" customFormat="1" ht="159.94999999999999" customHeight="1">
      <c r="B363" s="114" t="s">
        <v>589</v>
      </c>
      <c r="C363" s="97" t="s">
        <v>593</v>
      </c>
      <c r="D363" s="100" t="s">
        <v>6</v>
      </c>
      <c r="E363" s="179"/>
      <c r="F363" s="179"/>
      <c r="G363" s="188"/>
      <c r="H363" s="48">
        <f t="shared" si="469"/>
        <v>0</v>
      </c>
      <c r="I363" s="81"/>
      <c r="J363" s="47">
        <v>10</v>
      </c>
      <c r="K363" s="47">
        <f t="shared" si="470"/>
        <v>0</v>
      </c>
      <c r="L363" s="47">
        <f t="shared" si="471"/>
        <v>0</v>
      </c>
      <c r="M363" s="47">
        <f t="shared" si="472"/>
        <v>0</v>
      </c>
      <c r="N363" s="47">
        <f t="shared" si="473"/>
        <v>0</v>
      </c>
      <c r="O363" s="50" t="str">
        <f t="shared" si="474"/>
        <v/>
      </c>
      <c r="Q363" s="13"/>
      <c r="R363" s="36"/>
      <c r="S363" s="37"/>
    </row>
    <row r="364" spans="2:19" s="51" customFormat="1" ht="99.95" customHeight="1">
      <c r="B364" s="114" t="s">
        <v>590</v>
      </c>
      <c r="C364" s="97" t="s">
        <v>594</v>
      </c>
      <c r="D364" s="100" t="s">
        <v>8</v>
      </c>
      <c r="E364" s="179"/>
      <c r="F364" s="179"/>
      <c r="G364" s="188"/>
      <c r="H364" s="48">
        <f t="shared" si="469"/>
        <v>0</v>
      </c>
      <c r="I364" s="81"/>
      <c r="J364" s="47">
        <v>2</v>
      </c>
      <c r="K364" s="47">
        <f t="shared" si="470"/>
        <v>0</v>
      </c>
      <c r="L364" s="47">
        <f t="shared" si="471"/>
        <v>0</v>
      </c>
      <c r="M364" s="47">
        <f t="shared" si="472"/>
        <v>0</v>
      </c>
      <c r="N364" s="47">
        <f t="shared" si="473"/>
        <v>0</v>
      </c>
      <c r="O364" s="50" t="str">
        <f t="shared" si="474"/>
        <v/>
      </c>
      <c r="Q364" s="13"/>
      <c r="R364" s="36"/>
      <c r="S364" s="37"/>
    </row>
    <row r="365" spans="2:19" s="51" customFormat="1" ht="99.95" customHeight="1">
      <c r="B365" s="114" t="s">
        <v>591</v>
      </c>
      <c r="C365" s="97" t="s">
        <v>595</v>
      </c>
      <c r="D365" s="100" t="s">
        <v>4</v>
      </c>
      <c r="E365" s="179"/>
      <c r="F365" s="179"/>
      <c r="G365" s="188"/>
      <c r="H365" s="48">
        <f t="shared" ref="H365" si="475">ROUND(+E365+F365+G365,2)</f>
        <v>0</v>
      </c>
      <c r="I365" s="81"/>
      <c r="J365" s="47">
        <v>9</v>
      </c>
      <c r="K365" s="47">
        <f t="shared" ref="K365" si="476">ROUND($J365*E365,2)</f>
        <v>0</v>
      </c>
      <c r="L365" s="47">
        <f t="shared" ref="L365" si="477">ROUND($J365*F365,2)</f>
        <v>0</v>
      </c>
      <c r="M365" s="47">
        <f t="shared" ref="M365" si="478">ROUND($J365*G365,2)</f>
        <v>0</v>
      </c>
      <c r="N365" s="47">
        <f t="shared" ref="N365" si="479">ROUND($J365*H365,2)</f>
        <v>0</v>
      </c>
      <c r="O365" s="50" t="str">
        <f t="shared" si="474"/>
        <v/>
      </c>
      <c r="Q365" s="13"/>
      <c r="R365" s="36"/>
      <c r="S365" s="37"/>
    </row>
    <row r="366" spans="2:19" s="51" customFormat="1" ht="60" customHeight="1">
      <c r="B366" s="114" t="s">
        <v>629</v>
      </c>
      <c r="C366" s="97" t="s">
        <v>630</v>
      </c>
      <c r="D366" s="100" t="s">
        <v>6</v>
      </c>
      <c r="E366" s="179"/>
      <c r="F366" s="179"/>
      <c r="G366" s="188"/>
      <c r="H366" s="48">
        <f t="shared" si="469"/>
        <v>0</v>
      </c>
      <c r="I366" s="81"/>
      <c r="J366" s="47">
        <v>9</v>
      </c>
      <c r="K366" s="47">
        <f t="shared" si="470"/>
        <v>0</v>
      </c>
      <c r="L366" s="47">
        <f t="shared" si="471"/>
        <v>0</v>
      </c>
      <c r="M366" s="47">
        <f t="shared" si="472"/>
        <v>0</v>
      </c>
      <c r="N366" s="47">
        <f t="shared" si="473"/>
        <v>0</v>
      </c>
      <c r="O366" s="50" t="str">
        <f t="shared" si="474"/>
        <v/>
      </c>
      <c r="Q366" s="13"/>
      <c r="R366" s="36"/>
      <c r="S366" s="37"/>
    </row>
    <row r="367" spans="2:19" s="24" customFormat="1" ht="20.100000000000001" customHeight="1">
      <c r="B367" s="113" t="s">
        <v>578</v>
      </c>
      <c r="C367" s="112" t="s">
        <v>579</v>
      </c>
      <c r="D367" s="63"/>
      <c r="E367" s="182"/>
      <c r="F367" s="182"/>
      <c r="G367" s="183"/>
      <c r="H367" s="64"/>
      <c r="I367" s="32"/>
      <c r="J367" s="65"/>
      <c r="K367" s="65"/>
      <c r="L367" s="65"/>
      <c r="M367" s="65"/>
      <c r="N367" s="65">
        <f>SUBTOTAL(9,N369:N376)</f>
        <v>0</v>
      </c>
      <c r="O367" s="67">
        <f>SUBTOTAL(9,O369:O376)</f>
        <v>0</v>
      </c>
      <c r="Q367" s="35"/>
      <c r="R367" s="36"/>
      <c r="S367" s="37"/>
    </row>
    <row r="368" spans="2:19" s="24" customFormat="1" ht="20.100000000000001" customHeight="1">
      <c r="B368" s="68"/>
      <c r="C368" s="69"/>
      <c r="D368" s="70"/>
      <c r="E368" s="184"/>
      <c r="F368" s="184"/>
      <c r="G368" s="185"/>
      <c r="H368" s="71"/>
      <c r="I368" s="32"/>
      <c r="J368" s="72"/>
      <c r="K368" s="72"/>
      <c r="L368" s="72"/>
      <c r="M368" s="72"/>
      <c r="N368" s="72"/>
      <c r="O368" s="74"/>
      <c r="Q368" s="35"/>
      <c r="R368" s="36"/>
      <c r="S368" s="37"/>
    </row>
    <row r="369" spans="2:19" s="51" customFormat="1" ht="80.099999999999994" customHeight="1">
      <c r="B369" s="114" t="s">
        <v>580</v>
      </c>
      <c r="C369" s="97" t="s">
        <v>596</v>
      </c>
      <c r="D369" s="100" t="s">
        <v>3</v>
      </c>
      <c r="E369" s="179"/>
      <c r="F369" s="179"/>
      <c r="G369" s="188"/>
      <c r="H369" s="48">
        <f t="shared" ref="H369:H376" si="480">ROUND(+E369+F369+G369,2)</f>
        <v>0</v>
      </c>
      <c r="I369" s="81"/>
      <c r="J369" s="47">
        <v>195.1</v>
      </c>
      <c r="K369" s="47">
        <f t="shared" ref="K369:K376" si="481">ROUND($J369*E369,2)</f>
        <v>0</v>
      </c>
      <c r="L369" s="47">
        <f t="shared" ref="L369:L376" si="482">ROUND($J369*F369,2)</f>
        <v>0</v>
      </c>
      <c r="M369" s="47">
        <f t="shared" ref="M369:M376" si="483">ROUND($J369*G369,2)</f>
        <v>0</v>
      </c>
      <c r="N369" s="47">
        <f t="shared" ref="N369:N376" si="484">ROUND($J369*H369,2)</f>
        <v>0</v>
      </c>
      <c r="O369" s="50" t="str">
        <f t="shared" ref="O369:O376" si="485">IFERROR(+$N369/$J$410,"")</f>
        <v/>
      </c>
      <c r="Q369" s="13"/>
      <c r="R369" s="36"/>
      <c r="S369" s="37"/>
    </row>
    <row r="370" spans="2:19" s="51" customFormat="1" ht="60" customHeight="1">
      <c r="B370" s="114" t="s">
        <v>581</v>
      </c>
      <c r="C370" s="97" t="s">
        <v>597</v>
      </c>
      <c r="D370" s="100" t="s">
        <v>4</v>
      </c>
      <c r="E370" s="179"/>
      <c r="F370" s="179"/>
      <c r="G370" s="188"/>
      <c r="H370" s="48">
        <f t="shared" ref="H370:H373" si="486">ROUND(+E370+F370+G370,2)</f>
        <v>0</v>
      </c>
      <c r="I370" s="81"/>
      <c r="J370" s="47">
        <v>433</v>
      </c>
      <c r="K370" s="47">
        <f t="shared" ref="K370:K373" si="487">ROUND($J370*E370,2)</f>
        <v>0</v>
      </c>
      <c r="L370" s="47">
        <f t="shared" ref="L370:L373" si="488">ROUND($J370*F370,2)</f>
        <v>0</v>
      </c>
      <c r="M370" s="47">
        <f t="shared" ref="M370:M373" si="489">ROUND($J370*G370,2)</f>
        <v>0</v>
      </c>
      <c r="N370" s="47">
        <f t="shared" ref="N370:N373" si="490">ROUND($J370*H370,2)</f>
        <v>0</v>
      </c>
      <c r="O370" s="50" t="str">
        <f t="shared" si="485"/>
        <v/>
      </c>
      <c r="Q370" s="13"/>
      <c r="R370" s="36"/>
      <c r="S370" s="37"/>
    </row>
    <row r="371" spans="2:19" s="51" customFormat="1" ht="60" customHeight="1">
      <c r="B371" s="114" t="s">
        <v>582</v>
      </c>
      <c r="C371" s="97" t="s">
        <v>598</v>
      </c>
      <c r="D371" s="100" t="s">
        <v>4</v>
      </c>
      <c r="E371" s="179"/>
      <c r="F371" s="179"/>
      <c r="G371" s="188"/>
      <c r="H371" s="48">
        <f t="shared" ref="H371:H372" si="491">ROUND(+E371+F371+G371,2)</f>
        <v>0</v>
      </c>
      <c r="I371" s="81"/>
      <c r="J371" s="47">
        <v>627</v>
      </c>
      <c r="K371" s="47">
        <f t="shared" ref="K371:K372" si="492">ROUND($J371*E371,2)</f>
        <v>0</v>
      </c>
      <c r="L371" s="47">
        <f t="shared" ref="L371:L372" si="493">ROUND($J371*F371,2)</f>
        <v>0</v>
      </c>
      <c r="M371" s="47">
        <f t="shared" ref="M371:M372" si="494">ROUND($J371*G371,2)</f>
        <v>0</v>
      </c>
      <c r="N371" s="47">
        <f t="shared" ref="N371:N372" si="495">ROUND($J371*H371,2)</f>
        <v>0</v>
      </c>
      <c r="O371" s="50" t="str">
        <f t="shared" si="485"/>
        <v/>
      </c>
      <c r="Q371" s="13"/>
      <c r="R371" s="36"/>
      <c r="S371" s="37"/>
    </row>
    <row r="372" spans="2:19" s="51" customFormat="1" ht="60" customHeight="1">
      <c r="B372" s="114" t="s">
        <v>583</v>
      </c>
      <c r="C372" s="97" t="s">
        <v>599</v>
      </c>
      <c r="D372" s="100" t="s">
        <v>4</v>
      </c>
      <c r="E372" s="179"/>
      <c r="F372" s="179"/>
      <c r="G372" s="188"/>
      <c r="H372" s="48">
        <f t="shared" si="491"/>
        <v>0</v>
      </c>
      <c r="I372" s="81"/>
      <c r="J372" s="47">
        <v>916</v>
      </c>
      <c r="K372" s="47">
        <f t="shared" si="492"/>
        <v>0</v>
      </c>
      <c r="L372" s="47">
        <f t="shared" si="493"/>
        <v>0</v>
      </c>
      <c r="M372" s="47">
        <f t="shared" si="494"/>
        <v>0</v>
      </c>
      <c r="N372" s="47">
        <f t="shared" si="495"/>
        <v>0</v>
      </c>
      <c r="O372" s="50" t="str">
        <f t="shared" si="485"/>
        <v/>
      </c>
      <c r="Q372" s="13"/>
      <c r="R372" s="36"/>
      <c r="S372" s="37"/>
    </row>
    <row r="373" spans="2:19" s="51" customFormat="1" ht="80.099999999999994" customHeight="1">
      <c r="B373" s="114" t="s">
        <v>584</v>
      </c>
      <c r="C373" s="97" t="s">
        <v>600</v>
      </c>
      <c r="D373" s="100" t="s">
        <v>4</v>
      </c>
      <c r="E373" s="179"/>
      <c r="F373" s="179"/>
      <c r="G373" s="188"/>
      <c r="H373" s="48">
        <f t="shared" si="486"/>
        <v>0</v>
      </c>
      <c r="I373" s="81"/>
      <c r="J373" s="47">
        <v>125</v>
      </c>
      <c r="K373" s="47">
        <f t="shared" si="487"/>
        <v>0</v>
      </c>
      <c r="L373" s="47">
        <f t="shared" si="488"/>
        <v>0</v>
      </c>
      <c r="M373" s="47">
        <f t="shared" si="489"/>
        <v>0</v>
      </c>
      <c r="N373" s="47">
        <f t="shared" si="490"/>
        <v>0</v>
      </c>
      <c r="O373" s="50" t="str">
        <f t="shared" si="485"/>
        <v/>
      </c>
      <c r="Q373" s="13"/>
      <c r="R373" s="36"/>
      <c r="S373" s="37"/>
    </row>
    <row r="374" spans="2:19" s="51" customFormat="1" ht="80.099999999999994" customHeight="1">
      <c r="B374" s="114" t="s">
        <v>585</v>
      </c>
      <c r="C374" s="97" t="s">
        <v>601</v>
      </c>
      <c r="D374" s="100" t="s">
        <v>8</v>
      </c>
      <c r="E374" s="179"/>
      <c r="F374" s="179"/>
      <c r="G374" s="188"/>
      <c r="H374" s="48">
        <f t="shared" si="480"/>
        <v>0</v>
      </c>
      <c r="I374" s="81"/>
      <c r="J374" s="47">
        <v>6</v>
      </c>
      <c r="K374" s="47">
        <f t="shared" si="481"/>
        <v>0</v>
      </c>
      <c r="L374" s="47">
        <f t="shared" si="482"/>
        <v>0</v>
      </c>
      <c r="M374" s="47">
        <f t="shared" si="483"/>
        <v>0</v>
      </c>
      <c r="N374" s="47">
        <f t="shared" si="484"/>
        <v>0</v>
      </c>
      <c r="O374" s="50" t="str">
        <f t="shared" si="485"/>
        <v/>
      </c>
      <c r="Q374" s="13"/>
      <c r="R374" s="36"/>
      <c r="S374" s="37"/>
    </row>
    <row r="375" spans="2:19" s="51" customFormat="1" ht="39.950000000000003" customHeight="1">
      <c r="B375" s="114" t="s">
        <v>586</v>
      </c>
      <c r="C375" s="97" t="s">
        <v>602</v>
      </c>
      <c r="D375" s="100" t="s">
        <v>4</v>
      </c>
      <c r="E375" s="179"/>
      <c r="F375" s="179"/>
      <c r="G375" s="188"/>
      <c r="H375" s="48">
        <f t="shared" ref="H375" si="496">ROUND(+E375+F375+G375,2)</f>
        <v>0</v>
      </c>
      <c r="I375" s="81"/>
      <c r="J375" s="47">
        <v>125</v>
      </c>
      <c r="K375" s="47">
        <f t="shared" ref="K375" si="497">ROUND($J375*E375,2)</f>
        <v>0</v>
      </c>
      <c r="L375" s="47">
        <f t="shared" ref="L375" si="498">ROUND($J375*F375,2)</f>
        <v>0</v>
      </c>
      <c r="M375" s="47">
        <f t="shared" ref="M375" si="499">ROUND($J375*G375,2)</f>
        <v>0</v>
      </c>
      <c r="N375" s="47">
        <f t="shared" ref="N375" si="500">ROUND($J375*H375,2)</f>
        <v>0</v>
      </c>
      <c r="O375" s="50" t="str">
        <f t="shared" si="485"/>
        <v/>
      </c>
      <c r="Q375" s="13"/>
      <c r="R375" s="36"/>
      <c r="S375" s="37"/>
    </row>
    <row r="376" spans="2:19" s="51" customFormat="1" ht="60" customHeight="1">
      <c r="B376" s="114" t="s">
        <v>587</v>
      </c>
      <c r="C376" s="97" t="s">
        <v>633</v>
      </c>
      <c r="D376" s="100" t="s">
        <v>8</v>
      </c>
      <c r="E376" s="179"/>
      <c r="F376" s="179"/>
      <c r="G376" s="188"/>
      <c r="H376" s="48">
        <f t="shared" si="480"/>
        <v>0</v>
      </c>
      <c r="I376" s="81"/>
      <c r="J376" s="47">
        <v>1</v>
      </c>
      <c r="K376" s="47">
        <f t="shared" si="481"/>
        <v>0</v>
      </c>
      <c r="L376" s="47">
        <f t="shared" si="482"/>
        <v>0</v>
      </c>
      <c r="M376" s="47">
        <f t="shared" si="483"/>
        <v>0</v>
      </c>
      <c r="N376" s="47">
        <f t="shared" si="484"/>
        <v>0</v>
      </c>
      <c r="O376" s="50" t="str">
        <f t="shared" si="485"/>
        <v/>
      </c>
      <c r="Q376" s="13"/>
      <c r="R376" s="36"/>
      <c r="S376" s="37"/>
    </row>
    <row r="377" spans="2:19" s="24" customFormat="1" ht="20.100000000000001" customHeight="1">
      <c r="B377" s="115">
        <v>20</v>
      </c>
      <c r="C377" s="116" t="s">
        <v>76</v>
      </c>
      <c r="D377" s="117"/>
      <c r="E377" s="180"/>
      <c r="F377" s="180"/>
      <c r="G377" s="181"/>
      <c r="H377" s="56"/>
      <c r="I377" s="32"/>
      <c r="J377" s="118"/>
      <c r="K377" s="118"/>
      <c r="L377" s="118"/>
      <c r="M377" s="118"/>
      <c r="N377" s="118">
        <f>SUBTOTAL(9,N379:N393)</f>
        <v>0</v>
      </c>
      <c r="O377" s="58">
        <f>SUBTOTAL(9,O379:O393)</f>
        <v>0</v>
      </c>
      <c r="Q377" s="35"/>
      <c r="R377" s="36"/>
      <c r="S377" s="37"/>
    </row>
    <row r="378" spans="2:19" s="24" customFormat="1" ht="20.100000000000001" customHeight="1">
      <c r="B378" s="119"/>
      <c r="C378" s="120"/>
      <c r="D378" s="121"/>
      <c r="E378" s="177"/>
      <c r="F378" s="177"/>
      <c r="G378" s="178"/>
      <c r="H378" s="59"/>
      <c r="I378" s="32"/>
      <c r="J378" s="122"/>
      <c r="K378" s="122"/>
      <c r="L378" s="122"/>
      <c r="M378" s="122"/>
      <c r="N378" s="122"/>
      <c r="O378" s="43"/>
      <c r="Q378" s="35"/>
      <c r="R378" s="36"/>
      <c r="S378" s="37"/>
    </row>
    <row r="379" spans="2:19" s="110" customFormat="1" ht="20.100000000000001" customHeight="1">
      <c r="B379" s="89" t="s">
        <v>161</v>
      </c>
      <c r="C379" s="174" t="s">
        <v>160</v>
      </c>
      <c r="D379" s="91"/>
      <c r="E379" s="182"/>
      <c r="F379" s="182"/>
      <c r="G379" s="183"/>
      <c r="H379" s="64"/>
      <c r="I379" s="32"/>
      <c r="J379" s="92"/>
      <c r="K379" s="92"/>
      <c r="L379" s="92"/>
      <c r="M379" s="92"/>
      <c r="N379" s="92">
        <f>SUBTOTAL(9,N381:N393)</f>
        <v>0</v>
      </c>
      <c r="O379" s="67">
        <f>SUBTOTAL(9,O381:O393)</f>
        <v>0</v>
      </c>
      <c r="Q379" s="111"/>
      <c r="R379" s="36"/>
      <c r="S379" s="37"/>
    </row>
    <row r="380" spans="2:19" s="110" customFormat="1" ht="20.100000000000001" customHeight="1">
      <c r="B380" s="93"/>
      <c r="C380" s="94"/>
      <c r="D380" s="95"/>
      <c r="E380" s="184"/>
      <c r="F380" s="184"/>
      <c r="G380" s="185"/>
      <c r="H380" s="71"/>
      <c r="I380" s="32"/>
      <c r="J380" s="96"/>
      <c r="K380" s="96"/>
      <c r="L380" s="96"/>
      <c r="M380" s="96"/>
      <c r="N380" s="96"/>
      <c r="O380" s="74"/>
      <c r="Q380" s="111"/>
      <c r="R380" s="36"/>
      <c r="S380" s="37"/>
    </row>
    <row r="381" spans="2:19" s="51" customFormat="1" ht="80.099999999999994" customHeight="1">
      <c r="B381" s="109" t="s">
        <v>162</v>
      </c>
      <c r="C381" s="99" t="s">
        <v>159</v>
      </c>
      <c r="D381" s="101" t="s">
        <v>8</v>
      </c>
      <c r="E381" s="179"/>
      <c r="F381" s="179"/>
      <c r="G381" s="188"/>
      <c r="H381" s="48">
        <f t="shared" ref="H381:H393" si="501">ROUND(+E381+F381+G381,2)</f>
        <v>0</v>
      </c>
      <c r="I381" s="81"/>
      <c r="J381" s="47">
        <v>60</v>
      </c>
      <c r="K381" s="47">
        <f t="shared" ref="K381:K393" si="502">ROUND($J381*E381,2)</f>
        <v>0</v>
      </c>
      <c r="L381" s="47">
        <f t="shared" ref="L381:L393" si="503">ROUND($J381*F381,2)</f>
        <v>0</v>
      </c>
      <c r="M381" s="47">
        <f t="shared" ref="M381:M393" si="504">ROUND($J381*G381,2)</f>
        <v>0</v>
      </c>
      <c r="N381" s="47">
        <f t="shared" ref="N381:N393" si="505">ROUND($J381*H381,2)</f>
        <v>0</v>
      </c>
      <c r="O381" s="50" t="str">
        <f t="shared" ref="O381:O393" si="506">IFERROR(+$N381/$J$410,"")</f>
        <v/>
      </c>
      <c r="Q381" s="13"/>
      <c r="R381" s="36"/>
      <c r="S381" s="37"/>
    </row>
    <row r="382" spans="2:19" s="51" customFormat="1" ht="60" customHeight="1">
      <c r="B382" s="109" t="s">
        <v>613</v>
      </c>
      <c r="C382" s="99" t="s">
        <v>603</v>
      </c>
      <c r="D382" s="101" t="s">
        <v>604</v>
      </c>
      <c r="E382" s="179"/>
      <c r="F382" s="179"/>
      <c r="G382" s="188"/>
      <c r="H382" s="48">
        <f t="shared" si="501"/>
        <v>0</v>
      </c>
      <c r="I382" s="81"/>
      <c r="J382" s="47">
        <v>750</v>
      </c>
      <c r="K382" s="47">
        <f t="shared" si="502"/>
        <v>0</v>
      </c>
      <c r="L382" s="47">
        <f t="shared" si="503"/>
        <v>0</v>
      </c>
      <c r="M382" s="47">
        <f t="shared" si="504"/>
        <v>0</v>
      </c>
      <c r="N382" s="47">
        <f t="shared" si="505"/>
        <v>0</v>
      </c>
      <c r="O382" s="50" t="str">
        <f t="shared" si="506"/>
        <v/>
      </c>
      <c r="Q382" s="13"/>
      <c r="R382" s="36"/>
      <c r="S382" s="37"/>
    </row>
    <row r="383" spans="2:19" s="51" customFormat="1" ht="80.099999999999994" customHeight="1">
      <c r="B383" s="109" t="s">
        <v>614</v>
      </c>
      <c r="C383" s="99" t="s">
        <v>605</v>
      </c>
      <c r="D383" s="101" t="s">
        <v>8</v>
      </c>
      <c r="E383" s="179"/>
      <c r="F383" s="179"/>
      <c r="G383" s="188"/>
      <c r="H383" s="48">
        <f t="shared" si="501"/>
        <v>0</v>
      </c>
      <c r="I383" s="81"/>
      <c r="J383" s="47">
        <v>3</v>
      </c>
      <c r="K383" s="47">
        <f t="shared" si="502"/>
        <v>0</v>
      </c>
      <c r="L383" s="47">
        <f t="shared" si="503"/>
        <v>0</v>
      </c>
      <c r="M383" s="47">
        <f t="shared" si="504"/>
        <v>0</v>
      </c>
      <c r="N383" s="47">
        <f t="shared" si="505"/>
        <v>0</v>
      </c>
      <c r="O383" s="50" t="str">
        <f t="shared" si="506"/>
        <v/>
      </c>
      <c r="Q383" s="13"/>
      <c r="R383" s="36"/>
      <c r="S383" s="37"/>
    </row>
    <row r="384" spans="2:19" s="51" customFormat="1" ht="60" customHeight="1">
      <c r="B384" s="109" t="s">
        <v>615</v>
      </c>
      <c r="C384" s="99" t="s">
        <v>606</v>
      </c>
      <c r="D384" s="101" t="s">
        <v>6</v>
      </c>
      <c r="E384" s="179"/>
      <c r="F384" s="179"/>
      <c r="G384" s="188"/>
      <c r="H384" s="48">
        <f t="shared" si="501"/>
        <v>0</v>
      </c>
      <c r="I384" s="81"/>
      <c r="J384" s="47">
        <v>15</v>
      </c>
      <c r="K384" s="47">
        <f t="shared" si="502"/>
        <v>0</v>
      </c>
      <c r="L384" s="47">
        <f t="shared" si="503"/>
        <v>0</v>
      </c>
      <c r="M384" s="47">
        <f t="shared" si="504"/>
        <v>0</v>
      </c>
      <c r="N384" s="47">
        <f t="shared" si="505"/>
        <v>0</v>
      </c>
      <c r="O384" s="50" t="str">
        <f t="shared" si="506"/>
        <v/>
      </c>
      <c r="Q384" s="13"/>
      <c r="R384" s="36"/>
      <c r="S384" s="37"/>
    </row>
    <row r="385" spans="1:19" s="51" customFormat="1" ht="60" customHeight="1">
      <c r="B385" s="109" t="s">
        <v>616</v>
      </c>
      <c r="C385" s="99" t="s">
        <v>607</v>
      </c>
      <c r="D385" s="101" t="s">
        <v>6</v>
      </c>
      <c r="E385" s="179"/>
      <c r="F385" s="179"/>
      <c r="G385" s="188"/>
      <c r="H385" s="48">
        <f t="shared" ref="H385:H388" si="507">ROUND(+E385+F385+G385,2)</f>
        <v>0</v>
      </c>
      <c r="I385" s="81"/>
      <c r="J385" s="47">
        <v>15</v>
      </c>
      <c r="K385" s="47">
        <f t="shared" ref="K385:K388" si="508">ROUND($J385*E385,2)</f>
        <v>0</v>
      </c>
      <c r="L385" s="47">
        <f t="shared" ref="L385:L388" si="509">ROUND($J385*F385,2)</f>
        <v>0</v>
      </c>
      <c r="M385" s="47">
        <f t="shared" ref="M385:M388" si="510">ROUND($J385*G385,2)</f>
        <v>0</v>
      </c>
      <c r="N385" s="47">
        <f t="shared" ref="N385:N388" si="511">ROUND($J385*H385,2)</f>
        <v>0</v>
      </c>
      <c r="O385" s="50" t="str">
        <f t="shared" si="506"/>
        <v/>
      </c>
      <c r="Q385" s="13"/>
      <c r="R385" s="36"/>
      <c r="S385" s="37"/>
    </row>
    <row r="386" spans="1:19" s="51" customFormat="1" ht="39.950000000000003" customHeight="1">
      <c r="B386" s="109" t="s">
        <v>617</v>
      </c>
      <c r="C386" s="99" t="s">
        <v>608</v>
      </c>
      <c r="D386" s="101" t="s">
        <v>8</v>
      </c>
      <c r="E386" s="179"/>
      <c r="F386" s="179"/>
      <c r="G386" s="188"/>
      <c r="H386" s="48">
        <f t="shared" si="507"/>
        <v>0</v>
      </c>
      <c r="I386" s="81"/>
      <c r="J386" s="47">
        <v>3</v>
      </c>
      <c r="K386" s="47">
        <f t="shared" si="508"/>
        <v>0</v>
      </c>
      <c r="L386" s="47">
        <f t="shared" si="509"/>
        <v>0</v>
      </c>
      <c r="M386" s="47">
        <f t="shared" si="510"/>
        <v>0</v>
      </c>
      <c r="N386" s="47">
        <f t="shared" si="511"/>
        <v>0</v>
      </c>
      <c r="O386" s="50" t="str">
        <f t="shared" si="506"/>
        <v/>
      </c>
      <c r="Q386" s="13"/>
      <c r="R386" s="36"/>
      <c r="S386" s="37"/>
    </row>
    <row r="387" spans="1:19" s="51" customFormat="1" ht="60" customHeight="1">
      <c r="B387" s="109" t="s">
        <v>618</v>
      </c>
      <c r="C387" s="99" t="s">
        <v>609</v>
      </c>
      <c r="D387" s="101" t="s">
        <v>8</v>
      </c>
      <c r="E387" s="179"/>
      <c r="F387" s="179"/>
      <c r="G387" s="188"/>
      <c r="H387" s="48">
        <f t="shared" si="507"/>
        <v>0</v>
      </c>
      <c r="I387" s="81"/>
      <c r="J387" s="47">
        <v>3</v>
      </c>
      <c r="K387" s="47">
        <f t="shared" si="508"/>
        <v>0</v>
      </c>
      <c r="L387" s="47">
        <f t="shared" si="509"/>
        <v>0</v>
      </c>
      <c r="M387" s="47">
        <f t="shared" si="510"/>
        <v>0</v>
      </c>
      <c r="N387" s="47">
        <f t="shared" si="511"/>
        <v>0</v>
      </c>
      <c r="O387" s="50" t="str">
        <f t="shared" si="506"/>
        <v/>
      </c>
      <c r="Q387" s="13"/>
      <c r="R387" s="36"/>
      <c r="S387" s="37"/>
    </row>
    <row r="388" spans="1:19" s="51" customFormat="1" ht="39.950000000000003" customHeight="1">
      <c r="B388" s="109" t="s">
        <v>619</v>
      </c>
      <c r="C388" s="99" t="s">
        <v>610</v>
      </c>
      <c r="D388" s="101" t="s">
        <v>8</v>
      </c>
      <c r="E388" s="179"/>
      <c r="F388" s="179"/>
      <c r="G388" s="188"/>
      <c r="H388" s="48">
        <f t="shared" si="507"/>
        <v>0</v>
      </c>
      <c r="I388" s="81"/>
      <c r="J388" s="47">
        <v>3</v>
      </c>
      <c r="K388" s="47">
        <f t="shared" si="508"/>
        <v>0</v>
      </c>
      <c r="L388" s="47">
        <f t="shared" si="509"/>
        <v>0</v>
      </c>
      <c r="M388" s="47">
        <f t="shared" si="510"/>
        <v>0</v>
      </c>
      <c r="N388" s="47">
        <f t="shared" si="511"/>
        <v>0</v>
      </c>
      <c r="O388" s="50" t="str">
        <f t="shared" si="506"/>
        <v/>
      </c>
      <c r="Q388" s="13"/>
      <c r="R388" s="36"/>
      <c r="S388" s="37"/>
    </row>
    <row r="389" spans="1:19" s="51" customFormat="1" ht="39.950000000000003" customHeight="1">
      <c r="B389" s="109" t="s">
        <v>620</v>
      </c>
      <c r="C389" s="99" t="s">
        <v>611</v>
      </c>
      <c r="D389" s="101" t="s">
        <v>8</v>
      </c>
      <c r="E389" s="179"/>
      <c r="F389" s="179"/>
      <c r="G389" s="188"/>
      <c r="H389" s="48">
        <f t="shared" si="501"/>
        <v>0</v>
      </c>
      <c r="I389" s="81"/>
      <c r="J389" s="47">
        <v>3</v>
      </c>
      <c r="K389" s="47">
        <f t="shared" si="502"/>
        <v>0</v>
      </c>
      <c r="L389" s="47">
        <f t="shared" si="503"/>
        <v>0</v>
      </c>
      <c r="M389" s="47">
        <f t="shared" si="504"/>
        <v>0</v>
      </c>
      <c r="N389" s="47">
        <f t="shared" si="505"/>
        <v>0</v>
      </c>
      <c r="O389" s="50" t="str">
        <f t="shared" si="506"/>
        <v/>
      </c>
      <c r="Q389" s="13"/>
      <c r="R389" s="36"/>
      <c r="S389" s="37"/>
    </row>
    <row r="390" spans="1:19" s="51" customFormat="1" ht="60" customHeight="1">
      <c r="B390" s="109" t="s">
        <v>621</v>
      </c>
      <c r="C390" s="99" t="s">
        <v>612</v>
      </c>
      <c r="D390" s="101" t="s">
        <v>8</v>
      </c>
      <c r="E390" s="179"/>
      <c r="F390" s="179"/>
      <c r="G390" s="188"/>
      <c r="H390" s="48">
        <f t="shared" ref="H390" si="512">ROUND(+E390+F390+G390,2)</f>
        <v>0</v>
      </c>
      <c r="I390" s="81"/>
      <c r="J390" s="47">
        <v>3</v>
      </c>
      <c r="K390" s="47">
        <f t="shared" ref="K390" si="513">ROUND($J390*E390,2)</f>
        <v>0</v>
      </c>
      <c r="L390" s="47">
        <f t="shared" ref="L390" si="514">ROUND($J390*F390,2)</f>
        <v>0</v>
      </c>
      <c r="M390" s="47">
        <f t="shared" ref="M390" si="515">ROUND($J390*G390,2)</f>
        <v>0</v>
      </c>
      <c r="N390" s="47">
        <f t="shared" ref="N390" si="516">ROUND($J390*H390,2)</f>
        <v>0</v>
      </c>
      <c r="O390" s="50" t="str">
        <f t="shared" si="506"/>
        <v/>
      </c>
      <c r="Q390" s="13"/>
      <c r="R390" s="36"/>
      <c r="S390" s="37"/>
    </row>
    <row r="391" spans="1:19" s="51" customFormat="1" ht="120" customHeight="1">
      <c r="B391" s="109" t="s">
        <v>622</v>
      </c>
      <c r="C391" s="99" t="s">
        <v>656</v>
      </c>
      <c r="D391" s="101" t="s">
        <v>9</v>
      </c>
      <c r="E391" s="179"/>
      <c r="F391" s="179"/>
      <c r="G391" s="188"/>
      <c r="H391" s="48">
        <f t="shared" ref="H391" si="517">ROUND(+E391+F391+G391,2)</f>
        <v>0</v>
      </c>
      <c r="I391" s="81"/>
      <c r="J391" s="47">
        <v>1</v>
      </c>
      <c r="K391" s="47">
        <f t="shared" ref="K391" si="518">ROUND($J391*E391,2)</f>
        <v>0</v>
      </c>
      <c r="L391" s="47">
        <f t="shared" ref="L391" si="519">ROUND($J391*F391,2)</f>
        <v>0</v>
      </c>
      <c r="M391" s="47">
        <f t="shared" ref="M391" si="520">ROUND($J391*G391,2)</f>
        <v>0</v>
      </c>
      <c r="N391" s="47">
        <f t="shared" ref="N391" si="521">ROUND($J391*H391,2)</f>
        <v>0</v>
      </c>
      <c r="O391" s="50" t="str">
        <f t="shared" si="506"/>
        <v/>
      </c>
      <c r="Q391" s="13"/>
      <c r="R391" s="36"/>
      <c r="S391" s="37"/>
    </row>
    <row r="392" spans="1:19" s="51" customFormat="1" ht="80.099999999999994" customHeight="1">
      <c r="B392" s="109" t="s">
        <v>651</v>
      </c>
      <c r="C392" s="99" t="s">
        <v>653</v>
      </c>
      <c r="D392" s="101" t="s">
        <v>8</v>
      </c>
      <c r="E392" s="179"/>
      <c r="F392" s="179"/>
      <c r="G392" s="188"/>
      <c r="H392" s="48">
        <f t="shared" ref="H392" si="522">ROUND(+E392+F392+G392,2)</f>
        <v>0</v>
      </c>
      <c r="I392" s="81"/>
      <c r="J392" s="47">
        <v>1</v>
      </c>
      <c r="K392" s="47">
        <f t="shared" ref="K392" si="523">ROUND($J392*E392,2)</f>
        <v>0</v>
      </c>
      <c r="L392" s="47">
        <f t="shared" ref="L392" si="524">ROUND($J392*F392,2)</f>
        <v>0</v>
      </c>
      <c r="M392" s="47">
        <f t="shared" ref="M392" si="525">ROUND($J392*G392,2)</f>
        <v>0</v>
      </c>
      <c r="N392" s="47">
        <f t="shared" ref="N392" si="526">ROUND($J392*H392,2)</f>
        <v>0</v>
      </c>
      <c r="O392" s="50" t="str">
        <f t="shared" si="506"/>
        <v/>
      </c>
      <c r="Q392" s="13"/>
      <c r="R392" s="36"/>
      <c r="S392" s="37"/>
    </row>
    <row r="393" spans="1:19" s="51" customFormat="1" ht="99.95" customHeight="1">
      <c r="B393" s="109" t="s">
        <v>652</v>
      </c>
      <c r="C393" s="99" t="s">
        <v>654</v>
      </c>
      <c r="D393" s="101" t="s">
        <v>8</v>
      </c>
      <c r="E393" s="179"/>
      <c r="F393" s="179"/>
      <c r="G393" s="188"/>
      <c r="H393" s="48">
        <f t="shared" si="501"/>
        <v>0</v>
      </c>
      <c r="I393" s="81"/>
      <c r="J393" s="47">
        <v>1</v>
      </c>
      <c r="K393" s="47">
        <f t="shared" si="502"/>
        <v>0</v>
      </c>
      <c r="L393" s="47">
        <f t="shared" si="503"/>
        <v>0</v>
      </c>
      <c r="M393" s="47">
        <f t="shared" si="504"/>
        <v>0</v>
      </c>
      <c r="N393" s="47">
        <f t="shared" si="505"/>
        <v>0</v>
      </c>
      <c r="O393" s="50" t="str">
        <f t="shared" si="506"/>
        <v/>
      </c>
      <c r="Q393" s="13"/>
      <c r="R393" s="36"/>
      <c r="S393" s="37"/>
    </row>
    <row r="394" spans="1:19" s="24" customFormat="1" ht="20.100000000000001" customHeight="1">
      <c r="B394" s="115">
        <v>21</v>
      </c>
      <c r="C394" s="116" t="s">
        <v>67</v>
      </c>
      <c r="D394" s="117"/>
      <c r="E394" s="180"/>
      <c r="F394" s="180"/>
      <c r="G394" s="181"/>
      <c r="H394" s="56"/>
      <c r="I394" s="32"/>
      <c r="J394" s="118"/>
      <c r="K394" s="118"/>
      <c r="L394" s="118"/>
      <c r="M394" s="118"/>
      <c r="N394" s="118">
        <f>SUBTOTAL(9,N396:N396)</f>
        <v>0</v>
      </c>
      <c r="O394" s="58">
        <f>SUBTOTAL(9,O396:O396)</f>
        <v>0</v>
      </c>
      <c r="Q394" s="35"/>
      <c r="R394" s="36"/>
      <c r="S394" s="37"/>
    </row>
    <row r="395" spans="1:19" s="24" customFormat="1" ht="20.100000000000001" customHeight="1">
      <c r="B395" s="123"/>
      <c r="C395" s="124"/>
      <c r="D395" s="125"/>
      <c r="E395" s="189"/>
      <c r="F395" s="189"/>
      <c r="G395" s="190"/>
      <c r="H395" s="126"/>
      <c r="I395" s="32"/>
      <c r="J395" s="127"/>
      <c r="K395" s="127"/>
      <c r="L395" s="127"/>
      <c r="M395" s="127"/>
      <c r="N395" s="128"/>
      <c r="O395" s="129"/>
      <c r="Q395" s="35"/>
      <c r="R395" s="36"/>
      <c r="S395" s="37"/>
    </row>
    <row r="396" spans="1:19" s="51" customFormat="1" ht="39.950000000000003" customHeight="1" thickBot="1">
      <c r="B396" s="130" t="s">
        <v>68</v>
      </c>
      <c r="C396" s="172" t="s">
        <v>186</v>
      </c>
      <c r="D396" s="131" t="s">
        <v>1</v>
      </c>
      <c r="E396" s="191"/>
      <c r="F396" s="191"/>
      <c r="G396" s="192"/>
      <c r="H396" s="132">
        <f>ROUND(+E396+F396+G396,2)</f>
        <v>0</v>
      </c>
      <c r="I396" s="81"/>
      <c r="J396" s="169">
        <v>0</v>
      </c>
      <c r="K396" s="170">
        <f>ROUND($J396*E396,2)</f>
        <v>0</v>
      </c>
      <c r="L396" s="170">
        <f>ROUND($J396*F396,2)</f>
        <v>0</v>
      </c>
      <c r="M396" s="170">
        <f>ROUND($J396*G396,2)</f>
        <v>0</v>
      </c>
      <c r="N396" s="133">
        <f>ROUND((N13+N20+N49+N55+N65+N67+N90+N103+N117+N221+N288+N296+N303+N336+N339+N349+N356+N377)*0.0887,2)</f>
        <v>0</v>
      </c>
      <c r="O396" s="171" t="str">
        <f>IFERROR(+$N396/$J$410,"")</f>
        <v/>
      </c>
      <c r="Q396" s="13"/>
      <c r="R396" s="36"/>
      <c r="S396" s="37"/>
    </row>
    <row r="397" spans="1:19" ht="30" customHeight="1" thickBot="1">
      <c r="A397" s="134"/>
      <c r="B397" s="135"/>
      <c r="C397" s="136"/>
      <c r="D397" s="135"/>
      <c r="E397" s="137"/>
      <c r="F397" s="137"/>
      <c r="G397" s="137"/>
      <c r="H397" s="137"/>
      <c r="I397" s="137"/>
      <c r="J397" s="137"/>
      <c r="K397" s="137"/>
      <c r="L397" s="137"/>
      <c r="M397" s="137"/>
      <c r="N397" s="137"/>
      <c r="O397" s="138"/>
      <c r="P397" s="134"/>
    </row>
    <row r="398" spans="1:19" s="143" customFormat="1" ht="30" customHeight="1" thickBot="1">
      <c r="A398" s="139"/>
      <c r="B398" s="203" t="s">
        <v>104</v>
      </c>
      <c r="C398" s="204"/>
      <c r="D398" s="204"/>
      <c r="E398" s="204"/>
      <c r="F398" s="204"/>
      <c r="G398" s="204"/>
      <c r="H398" s="205"/>
      <c r="I398" s="140"/>
      <c r="J398" s="197">
        <f>ROUND(SUBTOTAL(9,N13:N376),2)</f>
        <v>0</v>
      </c>
      <c r="K398" s="198"/>
      <c r="L398" s="198"/>
      <c r="M398" s="198"/>
      <c r="N398" s="199"/>
      <c r="O398" s="141">
        <f>SUBTOTAL(9,O13:O376)</f>
        <v>0</v>
      </c>
      <c r="P398" s="139"/>
      <c r="Q398" s="142"/>
    </row>
    <row r="399" spans="1:19" s="110" customFormat="1" ht="30" customHeight="1" thickBot="1">
      <c r="A399" s="144"/>
      <c r="B399" s="203" t="s">
        <v>128</v>
      </c>
      <c r="C399" s="204"/>
      <c r="D399" s="204"/>
      <c r="E399" s="204"/>
      <c r="F399" s="204"/>
      <c r="G399" s="205"/>
      <c r="H399" s="193">
        <v>0.3</v>
      </c>
      <c r="I399" s="140"/>
      <c r="J399" s="197">
        <f>ROUND(J398*H399,2)</f>
        <v>0</v>
      </c>
      <c r="K399" s="198"/>
      <c r="L399" s="198"/>
      <c r="M399" s="198"/>
      <c r="N399" s="199"/>
      <c r="O399" s="145"/>
      <c r="P399" s="144"/>
      <c r="Q399" s="111"/>
    </row>
    <row r="400" spans="1:19" s="110" customFormat="1" ht="30" customHeight="1" thickBot="1">
      <c r="A400" s="144"/>
      <c r="B400" s="206" t="s">
        <v>163</v>
      </c>
      <c r="C400" s="207"/>
      <c r="D400" s="207"/>
      <c r="E400" s="207"/>
      <c r="F400" s="207"/>
      <c r="G400" s="207"/>
      <c r="H400" s="208"/>
      <c r="I400" s="140"/>
      <c r="J400" s="197">
        <f>ROUND(J399+J398,2)</f>
        <v>0</v>
      </c>
      <c r="K400" s="198"/>
      <c r="L400" s="198"/>
      <c r="M400" s="198"/>
      <c r="N400" s="199"/>
      <c r="O400" s="146"/>
      <c r="P400" s="144"/>
      <c r="Q400" s="111"/>
    </row>
    <row r="401" spans="1:17" s="110" customFormat="1" ht="30" customHeight="1" thickBot="1">
      <c r="A401" s="144"/>
      <c r="B401" s="147"/>
      <c r="C401" s="148"/>
      <c r="D401" s="149"/>
      <c r="E401" s="149"/>
      <c r="F401" s="149"/>
      <c r="G401" s="149"/>
      <c r="H401" s="149"/>
      <c r="I401" s="150"/>
      <c r="J401" s="151"/>
      <c r="K401" s="151"/>
      <c r="L401" s="151"/>
      <c r="M401" s="150"/>
      <c r="N401" s="150"/>
      <c r="O401" s="152"/>
      <c r="P401" s="144"/>
      <c r="Q401" s="111"/>
    </row>
    <row r="402" spans="1:17" s="143" customFormat="1" ht="30" customHeight="1" thickBot="1">
      <c r="A402" s="139"/>
      <c r="B402" s="200" t="s">
        <v>105</v>
      </c>
      <c r="C402" s="201"/>
      <c r="D402" s="201"/>
      <c r="E402" s="201"/>
      <c r="F402" s="201"/>
      <c r="G402" s="201"/>
      <c r="H402" s="202"/>
      <c r="I402" s="140"/>
      <c r="J402" s="197">
        <f>ROUND(SUBTOTAL(9,N377:N393),2)</f>
        <v>0</v>
      </c>
      <c r="K402" s="198"/>
      <c r="L402" s="198"/>
      <c r="M402" s="198"/>
      <c r="N402" s="199"/>
      <c r="O402" s="141">
        <f>SUBTOTAL(9,O377:O393)</f>
        <v>0</v>
      </c>
      <c r="P402" s="139"/>
      <c r="Q402" s="142"/>
    </row>
    <row r="403" spans="1:17" s="110" customFormat="1" ht="30" customHeight="1" thickBot="1">
      <c r="A403" s="144"/>
      <c r="B403" s="203" t="s">
        <v>128</v>
      </c>
      <c r="C403" s="204"/>
      <c r="D403" s="204"/>
      <c r="E403" s="204"/>
      <c r="F403" s="204"/>
      <c r="G403" s="205"/>
      <c r="H403" s="193">
        <v>0.2</v>
      </c>
      <c r="I403" s="140"/>
      <c r="J403" s="197">
        <f>ROUND(J402*H403,2)</f>
        <v>0</v>
      </c>
      <c r="K403" s="198"/>
      <c r="L403" s="198"/>
      <c r="M403" s="198"/>
      <c r="N403" s="199"/>
      <c r="O403" s="145"/>
      <c r="P403" s="144"/>
      <c r="Q403" s="111"/>
    </row>
    <row r="404" spans="1:17" s="110" customFormat="1" ht="30" customHeight="1" thickBot="1">
      <c r="A404" s="144"/>
      <c r="B404" s="206" t="s">
        <v>164</v>
      </c>
      <c r="C404" s="207"/>
      <c r="D404" s="207"/>
      <c r="E404" s="207"/>
      <c r="F404" s="207"/>
      <c r="G404" s="207"/>
      <c r="H404" s="208"/>
      <c r="I404" s="140"/>
      <c r="J404" s="197">
        <f>ROUND(J403+J402,2)</f>
        <v>0</v>
      </c>
      <c r="K404" s="198"/>
      <c r="L404" s="198"/>
      <c r="M404" s="198"/>
      <c r="N404" s="199"/>
      <c r="O404" s="146"/>
      <c r="P404" s="144"/>
      <c r="Q404" s="111"/>
    </row>
    <row r="405" spans="1:17" s="110" customFormat="1" ht="30" customHeight="1" thickBot="1">
      <c r="A405" s="144"/>
      <c r="B405" s="147"/>
      <c r="C405" s="148"/>
      <c r="D405" s="147"/>
      <c r="E405" s="153"/>
      <c r="F405" s="153"/>
      <c r="G405" s="153"/>
      <c r="H405" s="153"/>
      <c r="I405" s="137"/>
      <c r="J405" s="137"/>
      <c r="K405" s="137"/>
      <c r="L405" s="137"/>
      <c r="M405" s="137"/>
      <c r="N405" s="137"/>
      <c r="O405" s="138"/>
      <c r="P405" s="144"/>
      <c r="Q405" s="111"/>
    </row>
    <row r="406" spans="1:17" s="143" customFormat="1" ht="30" customHeight="1" thickBot="1">
      <c r="A406" s="139"/>
      <c r="B406" s="203" t="s">
        <v>106</v>
      </c>
      <c r="C406" s="209"/>
      <c r="D406" s="209"/>
      <c r="E406" s="209"/>
      <c r="F406" s="209"/>
      <c r="G406" s="209"/>
      <c r="H406" s="210"/>
      <c r="I406" s="140"/>
      <c r="J406" s="197">
        <f>ROUND(SUBTOTAL(9,N394:N396),2)</f>
        <v>0</v>
      </c>
      <c r="K406" s="198"/>
      <c r="L406" s="198"/>
      <c r="M406" s="198"/>
      <c r="N406" s="199"/>
      <c r="O406" s="141">
        <f>SUBTOTAL(9,O394:O396)</f>
        <v>0</v>
      </c>
      <c r="P406" s="139"/>
      <c r="Q406" s="142"/>
    </row>
    <row r="407" spans="1:17" s="110" customFormat="1" ht="30" customHeight="1" thickBot="1">
      <c r="A407" s="144"/>
      <c r="B407" s="203" t="s">
        <v>128</v>
      </c>
      <c r="C407" s="204"/>
      <c r="D407" s="204"/>
      <c r="E407" s="204"/>
      <c r="F407" s="204"/>
      <c r="G407" s="205"/>
      <c r="H407" s="193">
        <v>0.3</v>
      </c>
      <c r="I407" s="140"/>
      <c r="J407" s="197">
        <f>ROUND(J406*H407,2)</f>
        <v>0</v>
      </c>
      <c r="K407" s="198"/>
      <c r="L407" s="198"/>
      <c r="M407" s="198"/>
      <c r="N407" s="199"/>
      <c r="O407" s="145"/>
      <c r="P407" s="144"/>
      <c r="Q407" s="111"/>
    </row>
    <row r="408" spans="1:17" s="110" customFormat="1" ht="30" customHeight="1" thickBot="1">
      <c r="A408" s="144"/>
      <c r="B408" s="206" t="s">
        <v>165</v>
      </c>
      <c r="C408" s="207"/>
      <c r="D408" s="207"/>
      <c r="E408" s="207"/>
      <c r="F408" s="207"/>
      <c r="G408" s="207"/>
      <c r="H408" s="208"/>
      <c r="I408" s="140"/>
      <c r="J408" s="197">
        <f>ROUND(J407+J406,2)</f>
        <v>0</v>
      </c>
      <c r="K408" s="198"/>
      <c r="L408" s="198"/>
      <c r="M408" s="198"/>
      <c r="N408" s="199"/>
      <c r="O408" s="146"/>
      <c r="P408" s="144"/>
      <c r="Q408" s="111"/>
    </row>
    <row r="409" spans="1:17" s="51" customFormat="1" ht="30" customHeight="1" thickBot="1">
      <c r="A409" s="154"/>
      <c r="B409" s="155"/>
      <c r="C409" s="156"/>
      <c r="D409" s="157"/>
      <c r="E409" s="158"/>
      <c r="F409" s="158"/>
      <c r="G409" s="158"/>
      <c r="H409" s="153"/>
      <c r="I409" s="137"/>
      <c r="J409" s="137"/>
      <c r="K409" s="144"/>
      <c r="L409" s="144"/>
      <c r="M409" s="137"/>
      <c r="N409" s="137"/>
      <c r="O409" s="138"/>
      <c r="P409" s="154"/>
      <c r="Q409" s="13"/>
    </row>
    <row r="410" spans="1:17" s="143" customFormat="1" ht="30" customHeight="1" thickBot="1">
      <c r="A410" s="139"/>
      <c r="B410" s="200" t="s">
        <v>107</v>
      </c>
      <c r="C410" s="201"/>
      <c r="D410" s="201"/>
      <c r="E410" s="201"/>
      <c r="F410" s="201"/>
      <c r="G410" s="201"/>
      <c r="H410" s="202"/>
      <c r="I410" s="140"/>
      <c r="J410" s="194">
        <f>ROUND(J402+J398+J406,2)</f>
        <v>0</v>
      </c>
      <c r="K410" s="195"/>
      <c r="L410" s="195"/>
      <c r="M410" s="195"/>
      <c r="N410" s="196"/>
      <c r="O410" s="141">
        <f>O398+O402+O406</f>
        <v>0</v>
      </c>
      <c r="P410" s="139"/>
      <c r="Q410" s="142"/>
    </row>
    <row r="411" spans="1:17" s="110" customFormat="1" ht="30" customHeight="1" thickBot="1">
      <c r="A411" s="144"/>
      <c r="B411" s="200" t="s">
        <v>108</v>
      </c>
      <c r="C411" s="201"/>
      <c r="D411" s="201"/>
      <c r="E411" s="201"/>
      <c r="F411" s="201"/>
      <c r="G411" s="201"/>
      <c r="H411" s="202"/>
      <c r="I411" s="140"/>
      <c r="J411" s="197">
        <f>ROUND(J403+J399+J407,2)</f>
        <v>0</v>
      </c>
      <c r="K411" s="198"/>
      <c r="L411" s="198"/>
      <c r="M411" s="198"/>
      <c r="N411" s="199"/>
      <c r="O411" s="145"/>
      <c r="P411" s="144"/>
      <c r="Q411" s="111"/>
    </row>
    <row r="412" spans="1:17" s="110" customFormat="1" ht="30" customHeight="1" thickBot="1">
      <c r="A412" s="144"/>
      <c r="B412" s="200" t="s">
        <v>0</v>
      </c>
      <c r="C412" s="201"/>
      <c r="D412" s="201"/>
      <c r="E412" s="201"/>
      <c r="F412" s="201"/>
      <c r="G412" s="201"/>
      <c r="H412" s="202"/>
      <c r="I412" s="140"/>
      <c r="J412" s="194">
        <f>ROUND(J411+J410,2)</f>
        <v>0</v>
      </c>
      <c r="K412" s="195"/>
      <c r="L412" s="195"/>
      <c r="M412" s="195"/>
      <c r="N412" s="196"/>
      <c r="O412" s="146"/>
      <c r="P412" s="144"/>
      <c r="Q412" s="111"/>
    </row>
    <row r="413" spans="1:17" s="51" customFormat="1">
      <c r="A413" s="154"/>
      <c r="B413" s="134"/>
      <c r="C413" s="159"/>
      <c r="D413" s="154"/>
      <c r="E413" s="160"/>
      <c r="F413" s="160"/>
      <c r="G413" s="160"/>
      <c r="H413" s="160"/>
      <c r="I413" s="160"/>
      <c r="J413" s="160"/>
      <c r="K413" s="160"/>
      <c r="L413" s="160"/>
      <c r="M413" s="160"/>
      <c r="N413" s="160"/>
      <c r="O413" s="161"/>
      <c r="P413" s="154"/>
      <c r="Q413" s="13"/>
    </row>
    <row r="414" spans="1:17" s="51" customFormat="1">
      <c r="B414" s="1"/>
      <c r="C414" s="12"/>
      <c r="E414" s="162"/>
      <c r="F414" s="162"/>
      <c r="G414" s="162"/>
      <c r="H414" s="162"/>
      <c r="I414" s="162"/>
      <c r="J414" s="163"/>
      <c r="K414" s="164"/>
      <c r="L414" s="164"/>
      <c r="M414" s="164"/>
      <c r="N414" s="164"/>
      <c r="O414" s="165"/>
      <c r="Q414" s="13"/>
    </row>
    <row r="415" spans="1:17" s="51" customFormat="1" ht="36.75" customHeight="1">
      <c r="C415" s="102"/>
      <c r="D415" s="11"/>
      <c r="E415" s="9"/>
      <c r="F415" s="9"/>
      <c r="G415" s="9"/>
      <c r="H415" s="9"/>
      <c r="I415" s="162"/>
      <c r="J415" s="163"/>
      <c r="K415" s="164"/>
      <c r="L415" s="164"/>
      <c r="M415" s="164"/>
      <c r="N415" s="164"/>
      <c r="O415" s="165"/>
      <c r="Q415" s="13"/>
    </row>
    <row r="416" spans="1:17" s="51" customFormat="1" ht="36.75" customHeight="1">
      <c r="B416" s="166"/>
      <c r="C416" s="102"/>
      <c r="D416" s="11"/>
      <c r="E416" s="9"/>
      <c r="F416" s="9"/>
      <c r="G416" s="9"/>
      <c r="H416" s="9"/>
      <c r="I416" s="162"/>
      <c r="J416" s="163"/>
      <c r="K416" s="164"/>
      <c r="L416" s="164"/>
      <c r="M416" s="164"/>
      <c r="N416" s="164"/>
      <c r="O416" s="165"/>
      <c r="Q416" s="13"/>
    </row>
    <row r="417" spans="1:19" s="51" customFormat="1" ht="36.75" customHeight="1">
      <c r="B417" s="166"/>
      <c r="C417" s="102"/>
      <c r="D417" s="11"/>
      <c r="E417" s="9"/>
      <c r="F417" s="9"/>
      <c r="G417" s="9"/>
      <c r="H417" s="9"/>
      <c r="I417" s="162"/>
      <c r="J417" s="163"/>
      <c r="K417" s="164"/>
      <c r="L417" s="164"/>
      <c r="M417" s="164"/>
      <c r="N417" s="164"/>
      <c r="O417" s="165"/>
      <c r="Q417" s="13"/>
    </row>
    <row r="418" spans="1:19" ht="36.75" customHeight="1">
      <c r="C418" s="102"/>
      <c r="D418" s="11"/>
      <c r="E418" s="9"/>
      <c r="F418" s="9"/>
      <c r="G418" s="9"/>
      <c r="H418" s="9"/>
      <c r="J418" s="167"/>
      <c r="K418" s="168"/>
      <c r="L418" s="168"/>
      <c r="M418" s="168"/>
      <c r="N418" s="168"/>
    </row>
    <row r="419" spans="1:19">
      <c r="J419" s="167"/>
      <c r="K419" s="168"/>
      <c r="L419" s="168"/>
      <c r="M419" s="168"/>
      <c r="N419" s="168"/>
    </row>
    <row r="420" spans="1:19">
      <c r="J420" s="167"/>
      <c r="K420" s="168"/>
      <c r="L420" s="168"/>
      <c r="M420" s="168"/>
      <c r="N420" s="168"/>
    </row>
    <row r="421" spans="1:19">
      <c r="J421" s="167"/>
      <c r="K421" s="168"/>
      <c r="L421" s="168"/>
      <c r="M421" s="168"/>
      <c r="N421" s="168"/>
    </row>
    <row r="422" spans="1:19">
      <c r="J422" s="167"/>
      <c r="K422" s="168"/>
      <c r="L422" s="168"/>
      <c r="M422" s="168"/>
      <c r="N422" s="168"/>
    </row>
    <row r="423" spans="1:19" s="7" customFormat="1">
      <c r="A423" s="6"/>
      <c r="B423" s="1"/>
      <c r="C423" s="12"/>
      <c r="D423" s="6"/>
      <c r="E423" s="4"/>
      <c r="F423" s="4"/>
      <c r="G423" s="4"/>
      <c r="H423" s="4"/>
      <c r="I423" s="4"/>
      <c r="J423" s="167"/>
      <c r="K423" s="168"/>
      <c r="L423" s="168"/>
      <c r="M423" s="168"/>
      <c r="N423" s="168"/>
      <c r="P423" s="6"/>
      <c r="Q423" s="8"/>
      <c r="R423" s="6"/>
      <c r="S423" s="6"/>
    </row>
    <row r="424" spans="1:19" s="7" customFormat="1">
      <c r="A424" s="6"/>
      <c r="B424" s="1"/>
      <c r="C424" s="12"/>
      <c r="D424" s="6"/>
      <c r="E424" s="4"/>
      <c r="F424" s="4"/>
      <c r="G424" s="4"/>
      <c r="H424" s="4"/>
      <c r="I424" s="4"/>
      <c r="J424" s="167"/>
      <c r="K424" s="168"/>
      <c r="L424" s="168"/>
      <c r="M424" s="168"/>
      <c r="N424" s="168"/>
      <c r="P424" s="6"/>
      <c r="Q424" s="8"/>
      <c r="R424" s="6"/>
      <c r="S424" s="6"/>
    </row>
    <row r="425" spans="1:19" s="7" customFormat="1">
      <c r="A425" s="6"/>
      <c r="B425" s="1"/>
      <c r="C425" s="12"/>
      <c r="D425" s="6"/>
      <c r="E425" s="4"/>
      <c r="F425" s="4"/>
      <c r="G425" s="4"/>
      <c r="H425" s="4"/>
      <c r="I425" s="4"/>
      <c r="J425" s="167"/>
      <c r="K425" s="168"/>
      <c r="L425" s="168"/>
      <c r="M425" s="168"/>
      <c r="N425" s="168"/>
      <c r="P425" s="6"/>
      <c r="Q425" s="8"/>
      <c r="R425" s="6"/>
      <c r="S425" s="6"/>
    </row>
    <row r="426" spans="1:19" s="7" customFormat="1">
      <c r="A426" s="6"/>
      <c r="B426" s="1"/>
      <c r="C426" s="12"/>
      <c r="D426" s="6"/>
      <c r="E426" s="4"/>
      <c r="F426" s="4"/>
      <c r="G426" s="4"/>
      <c r="H426" s="4"/>
      <c r="I426" s="4"/>
      <c r="J426" s="167"/>
      <c r="K426" s="168"/>
      <c r="L426" s="168"/>
      <c r="M426" s="168"/>
      <c r="N426" s="168"/>
      <c r="P426" s="6"/>
      <c r="Q426" s="8"/>
      <c r="R426" s="6"/>
      <c r="S426" s="6"/>
    </row>
    <row r="427" spans="1:19" s="7" customFormat="1">
      <c r="A427" s="6"/>
      <c r="B427" s="1"/>
      <c r="C427" s="12"/>
      <c r="D427" s="6"/>
      <c r="E427" s="4"/>
      <c r="F427" s="4"/>
      <c r="G427" s="4"/>
      <c r="H427" s="4"/>
      <c r="I427" s="4"/>
      <c r="J427" s="167"/>
      <c r="K427" s="168"/>
      <c r="L427" s="168"/>
      <c r="M427" s="168"/>
      <c r="N427" s="168"/>
      <c r="P427" s="6"/>
      <c r="Q427" s="8"/>
      <c r="R427" s="6"/>
      <c r="S427" s="6"/>
    </row>
    <row r="428" spans="1:19" s="7" customFormat="1">
      <c r="A428" s="6"/>
      <c r="B428" s="1"/>
      <c r="C428" s="12"/>
      <c r="D428" s="6"/>
      <c r="E428" s="4"/>
      <c r="F428" s="4"/>
      <c r="G428" s="4"/>
      <c r="H428" s="4"/>
      <c r="I428" s="4"/>
      <c r="J428" s="167"/>
      <c r="K428" s="168"/>
      <c r="L428" s="168"/>
      <c r="M428" s="168"/>
      <c r="N428" s="168"/>
      <c r="P428" s="6"/>
      <c r="Q428" s="8"/>
      <c r="R428" s="6"/>
      <c r="S428" s="6"/>
    </row>
    <row r="429" spans="1:19" s="7" customFormat="1">
      <c r="A429" s="6"/>
      <c r="B429" s="1"/>
      <c r="C429" s="12"/>
      <c r="D429" s="6"/>
      <c r="E429" s="4"/>
      <c r="F429" s="4"/>
      <c r="G429" s="4"/>
      <c r="H429" s="4"/>
      <c r="I429" s="4"/>
      <c r="J429" s="167"/>
      <c r="K429" s="168"/>
      <c r="L429" s="168"/>
      <c r="M429" s="168"/>
      <c r="N429" s="168"/>
      <c r="P429" s="6"/>
      <c r="Q429" s="8"/>
      <c r="R429" s="6"/>
      <c r="S429" s="6"/>
    </row>
    <row r="430" spans="1:19" s="7" customFormat="1">
      <c r="A430" s="6"/>
      <c r="B430" s="1"/>
      <c r="C430" s="12"/>
      <c r="D430" s="6"/>
      <c r="E430" s="4"/>
      <c r="F430" s="4"/>
      <c r="G430" s="4"/>
      <c r="H430" s="4"/>
      <c r="I430" s="4"/>
      <c r="J430" s="167"/>
      <c r="K430" s="168"/>
      <c r="L430" s="168"/>
      <c r="M430" s="168"/>
      <c r="N430" s="168"/>
      <c r="P430" s="6"/>
      <c r="Q430" s="8"/>
      <c r="R430" s="6"/>
      <c r="S430" s="6"/>
    </row>
    <row r="431" spans="1:19" s="7" customFormat="1">
      <c r="A431" s="6"/>
      <c r="B431" s="1"/>
      <c r="C431" s="12"/>
      <c r="D431" s="6"/>
      <c r="E431" s="4"/>
      <c r="F431" s="4"/>
      <c r="G431" s="4"/>
      <c r="H431" s="4"/>
      <c r="I431" s="4"/>
      <c r="J431" s="167"/>
      <c r="K431" s="168"/>
      <c r="L431" s="168"/>
      <c r="M431" s="168"/>
      <c r="N431" s="168"/>
      <c r="P431" s="6"/>
      <c r="Q431" s="8"/>
      <c r="R431" s="6"/>
      <c r="S431" s="6"/>
    </row>
    <row r="432" spans="1:19" s="7" customFormat="1">
      <c r="A432" s="6"/>
      <c r="B432" s="1"/>
      <c r="C432" s="12"/>
      <c r="D432" s="6"/>
      <c r="E432" s="4"/>
      <c r="F432" s="4"/>
      <c r="G432" s="4"/>
      <c r="H432" s="4"/>
      <c r="I432" s="4"/>
      <c r="J432" s="167"/>
      <c r="K432" s="168"/>
      <c r="L432" s="168"/>
      <c r="M432" s="168"/>
      <c r="N432" s="168"/>
      <c r="P432" s="6"/>
      <c r="Q432" s="8"/>
      <c r="R432" s="6"/>
      <c r="S432" s="6"/>
    </row>
    <row r="433" spans="1:19" s="7" customFormat="1">
      <c r="A433" s="6"/>
      <c r="B433" s="1"/>
      <c r="C433" s="12"/>
      <c r="D433" s="6"/>
      <c r="E433" s="4"/>
      <c r="F433" s="4"/>
      <c r="G433" s="4"/>
      <c r="H433" s="4"/>
      <c r="I433" s="4"/>
      <c r="J433" s="167"/>
      <c r="K433" s="168"/>
      <c r="L433" s="168"/>
      <c r="M433" s="168"/>
      <c r="N433" s="168"/>
      <c r="P433" s="6"/>
      <c r="Q433" s="8"/>
      <c r="R433" s="6"/>
      <c r="S433" s="6"/>
    </row>
    <row r="434" spans="1:19" s="7" customFormat="1">
      <c r="A434" s="6"/>
      <c r="B434" s="1"/>
      <c r="C434" s="12"/>
      <c r="D434" s="6"/>
      <c r="E434" s="4"/>
      <c r="F434" s="4"/>
      <c r="G434" s="4"/>
      <c r="H434" s="4"/>
      <c r="I434" s="4"/>
      <c r="J434" s="167"/>
      <c r="K434" s="168"/>
      <c r="L434" s="168"/>
      <c r="M434" s="168"/>
      <c r="N434" s="168"/>
      <c r="P434" s="6"/>
      <c r="Q434" s="8"/>
      <c r="R434" s="6"/>
      <c r="S434" s="6"/>
    </row>
    <row r="435" spans="1:19" s="7" customFormat="1">
      <c r="A435" s="6"/>
      <c r="B435" s="1"/>
      <c r="C435" s="12"/>
      <c r="D435" s="6"/>
      <c r="E435" s="4"/>
      <c r="F435" s="4"/>
      <c r="G435" s="4"/>
      <c r="H435" s="4"/>
      <c r="I435" s="4"/>
      <c r="J435" s="167"/>
      <c r="K435" s="168"/>
      <c r="L435" s="168"/>
      <c r="M435" s="168"/>
      <c r="N435" s="168"/>
      <c r="P435" s="6"/>
      <c r="Q435" s="8"/>
      <c r="R435" s="6"/>
      <c r="S435" s="6"/>
    </row>
    <row r="436" spans="1:19" s="7" customFormat="1">
      <c r="A436" s="6"/>
      <c r="B436" s="1"/>
      <c r="C436" s="12"/>
      <c r="D436" s="6"/>
      <c r="E436" s="4"/>
      <c r="F436" s="4"/>
      <c r="G436" s="4"/>
      <c r="H436" s="4"/>
      <c r="I436" s="4"/>
      <c r="J436" s="167"/>
      <c r="K436" s="168"/>
      <c r="L436" s="168"/>
      <c r="M436" s="168"/>
      <c r="N436" s="168"/>
      <c r="P436" s="6"/>
      <c r="Q436" s="8"/>
      <c r="R436" s="6"/>
      <c r="S436" s="6"/>
    </row>
    <row r="437" spans="1:19" s="7" customFormat="1">
      <c r="A437" s="6"/>
      <c r="B437" s="1"/>
      <c r="C437" s="12"/>
      <c r="D437" s="6"/>
      <c r="E437" s="4"/>
      <c r="F437" s="4"/>
      <c r="G437" s="4"/>
      <c r="H437" s="4"/>
      <c r="I437" s="4"/>
      <c r="J437" s="167"/>
      <c r="K437" s="168"/>
      <c r="L437" s="168"/>
      <c r="M437" s="168"/>
      <c r="N437" s="168"/>
      <c r="P437" s="6"/>
      <c r="Q437" s="8"/>
      <c r="R437" s="6"/>
      <c r="S437" s="6"/>
    </row>
    <row r="438" spans="1:19" s="7" customFormat="1">
      <c r="A438" s="6"/>
      <c r="B438" s="1"/>
      <c r="C438" s="12"/>
      <c r="D438" s="6"/>
      <c r="E438" s="4"/>
      <c r="F438" s="4"/>
      <c r="G438" s="4"/>
      <c r="H438" s="4"/>
      <c r="I438" s="4"/>
      <c r="J438" s="167"/>
      <c r="K438" s="168"/>
      <c r="L438" s="168"/>
      <c r="M438" s="168"/>
      <c r="N438" s="168"/>
      <c r="P438" s="6"/>
      <c r="Q438" s="8"/>
      <c r="R438" s="6"/>
      <c r="S438" s="6"/>
    </row>
    <row r="439" spans="1:19" s="7" customFormat="1">
      <c r="A439" s="6"/>
      <c r="B439" s="1"/>
      <c r="C439" s="12"/>
      <c r="D439" s="6"/>
      <c r="E439" s="4"/>
      <c r="F439" s="4"/>
      <c r="G439" s="4"/>
      <c r="H439" s="4"/>
      <c r="I439" s="4"/>
      <c r="J439" s="167"/>
      <c r="K439" s="168"/>
      <c r="L439" s="168"/>
      <c r="M439" s="168"/>
      <c r="N439" s="168"/>
      <c r="P439" s="6"/>
      <c r="Q439" s="8"/>
      <c r="R439" s="6"/>
      <c r="S439" s="6"/>
    </row>
    <row r="440" spans="1:19" s="7" customFormat="1">
      <c r="A440" s="6"/>
      <c r="B440" s="1"/>
      <c r="C440" s="12"/>
      <c r="D440" s="6"/>
      <c r="E440" s="4"/>
      <c r="F440" s="4"/>
      <c r="G440" s="4"/>
      <c r="H440" s="4"/>
      <c r="I440" s="4"/>
      <c r="J440" s="167"/>
      <c r="K440" s="168"/>
      <c r="L440" s="168"/>
      <c r="M440" s="168"/>
      <c r="N440" s="168"/>
      <c r="P440" s="6"/>
      <c r="Q440" s="8"/>
      <c r="R440" s="6"/>
      <c r="S440" s="6"/>
    </row>
    <row r="441" spans="1:19" s="7" customFormat="1">
      <c r="A441" s="6"/>
      <c r="B441" s="1"/>
      <c r="C441" s="12"/>
      <c r="D441" s="6"/>
      <c r="E441" s="4"/>
      <c r="F441" s="4"/>
      <c r="G441" s="4"/>
      <c r="H441" s="4"/>
      <c r="I441" s="4"/>
      <c r="J441" s="167"/>
      <c r="K441" s="168"/>
      <c r="L441" s="168"/>
      <c r="M441" s="168"/>
      <c r="N441" s="168"/>
      <c r="P441" s="6"/>
      <c r="Q441" s="8"/>
      <c r="R441" s="6"/>
      <c r="S441" s="6"/>
    </row>
    <row r="442" spans="1:19" s="7" customFormat="1">
      <c r="A442" s="6"/>
      <c r="B442" s="1"/>
      <c r="C442" s="12"/>
      <c r="D442" s="6"/>
      <c r="E442" s="4"/>
      <c r="F442" s="4"/>
      <c r="G442" s="4"/>
      <c r="H442" s="4"/>
      <c r="I442" s="4"/>
      <c r="J442" s="167"/>
      <c r="K442" s="168"/>
      <c r="L442" s="168"/>
      <c r="M442" s="168"/>
      <c r="N442" s="168"/>
      <c r="P442" s="6"/>
      <c r="Q442" s="8"/>
      <c r="R442" s="6"/>
      <c r="S442" s="6"/>
    </row>
    <row r="443" spans="1:19" s="7" customFormat="1">
      <c r="A443" s="6"/>
      <c r="B443" s="1"/>
      <c r="C443" s="12"/>
      <c r="D443" s="6"/>
      <c r="E443" s="4"/>
      <c r="F443" s="4"/>
      <c r="G443" s="4"/>
      <c r="H443" s="4"/>
      <c r="I443" s="4"/>
      <c r="J443" s="167"/>
      <c r="K443" s="168"/>
      <c r="L443" s="168"/>
      <c r="M443" s="168"/>
      <c r="N443" s="168"/>
      <c r="P443" s="6"/>
      <c r="Q443" s="8"/>
      <c r="R443" s="6"/>
      <c r="S443" s="6"/>
    </row>
    <row r="444" spans="1:19" s="7" customFormat="1">
      <c r="A444" s="6"/>
      <c r="B444" s="1"/>
      <c r="C444" s="12"/>
      <c r="D444" s="6"/>
      <c r="E444" s="4"/>
      <c r="F444" s="4"/>
      <c r="G444" s="4"/>
      <c r="H444" s="4"/>
      <c r="I444" s="4"/>
      <c r="J444" s="167"/>
      <c r="K444" s="168"/>
      <c r="L444" s="168"/>
      <c r="M444" s="168"/>
      <c r="N444" s="168"/>
      <c r="P444" s="6"/>
      <c r="Q444" s="8"/>
      <c r="R444" s="6"/>
      <c r="S444" s="6"/>
    </row>
    <row r="445" spans="1:19" s="7" customFormat="1">
      <c r="A445" s="6"/>
      <c r="B445" s="1"/>
      <c r="C445" s="12"/>
      <c r="D445" s="6"/>
      <c r="E445" s="4"/>
      <c r="F445" s="4"/>
      <c r="G445" s="4"/>
      <c r="H445" s="4"/>
      <c r="I445" s="4"/>
      <c r="J445" s="167"/>
      <c r="K445" s="168"/>
      <c r="L445" s="168"/>
      <c r="M445" s="168"/>
      <c r="N445" s="168"/>
      <c r="P445" s="6"/>
      <c r="Q445" s="8"/>
      <c r="R445" s="6"/>
      <c r="S445" s="6"/>
    </row>
    <row r="446" spans="1:19" s="7" customFormat="1">
      <c r="A446" s="6"/>
      <c r="B446" s="1"/>
      <c r="C446" s="12"/>
      <c r="D446" s="6"/>
      <c r="E446" s="4"/>
      <c r="F446" s="4"/>
      <c r="G446" s="4"/>
      <c r="H446" s="4"/>
      <c r="I446" s="4"/>
      <c r="J446" s="167"/>
      <c r="K446" s="6"/>
      <c r="L446" s="6"/>
      <c r="M446" s="6"/>
      <c r="N446" s="6"/>
      <c r="P446" s="6"/>
      <c r="Q446" s="8"/>
      <c r="R446" s="6"/>
      <c r="S446" s="6"/>
    </row>
    <row r="447" spans="1:19" s="7" customFormat="1">
      <c r="A447" s="6"/>
      <c r="B447" s="1"/>
      <c r="C447" s="12"/>
      <c r="D447" s="6"/>
      <c r="E447" s="4"/>
      <c r="F447" s="4"/>
      <c r="G447" s="4"/>
      <c r="H447" s="4"/>
      <c r="I447" s="4"/>
      <c r="J447" s="167"/>
      <c r="K447" s="6"/>
      <c r="L447" s="6"/>
      <c r="M447" s="6"/>
      <c r="N447" s="6"/>
      <c r="P447" s="6"/>
      <c r="Q447" s="8"/>
      <c r="R447" s="6"/>
      <c r="S447" s="6"/>
    </row>
    <row r="448" spans="1:19" s="7" customFormat="1">
      <c r="A448" s="6"/>
      <c r="B448" s="1"/>
      <c r="C448" s="12"/>
      <c r="D448" s="6"/>
      <c r="E448" s="4"/>
      <c r="F448" s="4"/>
      <c r="G448" s="4"/>
      <c r="H448" s="4"/>
      <c r="I448" s="4"/>
      <c r="J448" s="167"/>
      <c r="K448" s="6"/>
      <c r="L448" s="6"/>
      <c r="M448" s="6"/>
      <c r="N448" s="6"/>
      <c r="P448" s="6"/>
      <c r="Q448" s="8"/>
      <c r="R448" s="6"/>
      <c r="S448" s="6"/>
    </row>
    <row r="449" spans="1:19" s="7" customFormat="1">
      <c r="A449" s="6"/>
      <c r="B449" s="1"/>
      <c r="C449" s="12"/>
      <c r="D449" s="6"/>
      <c r="E449" s="4"/>
      <c r="F449" s="4"/>
      <c r="G449" s="4"/>
      <c r="H449" s="4"/>
      <c r="I449" s="4"/>
      <c r="J449" s="167"/>
      <c r="K449" s="6"/>
      <c r="L449" s="6"/>
      <c r="M449" s="6"/>
      <c r="N449" s="6"/>
      <c r="P449" s="6"/>
      <c r="Q449" s="8"/>
      <c r="R449" s="6"/>
      <c r="S449" s="6"/>
    </row>
    <row r="450" spans="1:19" s="7" customFormat="1">
      <c r="A450" s="6"/>
      <c r="B450" s="1"/>
      <c r="C450" s="12"/>
      <c r="D450" s="6"/>
      <c r="E450" s="4"/>
      <c r="F450" s="4"/>
      <c r="G450" s="4"/>
      <c r="H450" s="4"/>
      <c r="I450" s="4"/>
      <c r="J450" s="167"/>
      <c r="K450" s="6"/>
      <c r="L450" s="6"/>
      <c r="M450" s="6"/>
      <c r="N450" s="6"/>
      <c r="P450" s="6"/>
      <c r="Q450" s="8"/>
      <c r="R450" s="6"/>
      <c r="S450" s="6"/>
    </row>
    <row r="451" spans="1:19" s="7" customFormat="1">
      <c r="A451" s="6"/>
      <c r="B451" s="1"/>
      <c r="C451" s="12"/>
      <c r="D451" s="6"/>
      <c r="E451" s="4"/>
      <c r="F451" s="4"/>
      <c r="G451" s="4"/>
      <c r="H451" s="4"/>
      <c r="I451" s="4"/>
      <c r="J451" s="167"/>
      <c r="K451" s="6"/>
      <c r="L451" s="6"/>
      <c r="M451" s="6"/>
      <c r="N451" s="6"/>
      <c r="P451" s="6"/>
      <c r="Q451" s="8"/>
      <c r="R451" s="6"/>
      <c r="S451" s="6"/>
    </row>
    <row r="452" spans="1:19" s="7" customFormat="1">
      <c r="A452" s="6"/>
      <c r="B452" s="1"/>
      <c r="C452" s="12"/>
      <c r="D452" s="6"/>
      <c r="E452" s="4"/>
      <c r="F452" s="4"/>
      <c r="G452" s="4"/>
      <c r="H452" s="4"/>
      <c r="I452" s="4"/>
      <c r="J452" s="167"/>
      <c r="K452" s="6"/>
      <c r="L452" s="6"/>
      <c r="M452" s="6"/>
      <c r="N452" s="6"/>
      <c r="P452" s="6"/>
      <c r="Q452" s="8"/>
      <c r="R452" s="6"/>
      <c r="S452" s="6"/>
    </row>
    <row r="453" spans="1:19" s="7" customFormat="1">
      <c r="A453" s="6"/>
      <c r="B453" s="1"/>
      <c r="C453" s="12"/>
      <c r="D453" s="6"/>
      <c r="E453" s="4"/>
      <c r="F453" s="4"/>
      <c r="G453" s="4"/>
      <c r="H453" s="4"/>
      <c r="I453" s="4"/>
      <c r="J453" s="167"/>
      <c r="K453" s="6"/>
      <c r="L453" s="6"/>
      <c r="M453" s="6"/>
      <c r="N453" s="6"/>
      <c r="P453" s="6"/>
      <c r="Q453" s="8"/>
      <c r="R453" s="6"/>
      <c r="S453" s="6"/>
    </row>
    <row r="454" spans="1:19" s="7" customFormat="1">
      <c r="A454" s="6"/>
      <c r="B454" s="1"/>
      <c r="C454" s="12"/>
      <c r="D454" s="6"/>
      <c r="E454" s="4"/>
      <c r="F454" s="4"/>
      <c r="G454" s="4"/>
      <c r="H454" s="4"/>
      <c r="I454" s="4"/>
      <c r="J454" s="167"/>
      <c r="K454" s="6"/>
      <c r="L454" s="6"/>
      <c r="M454" s="6"/>
      <c r="N454" s="6"/>
      <c r="P454" s="6"/>
      <c r="Q454" s="8"/>
      <c r="R454" s="6"/>
      <c r="S454" s="6"/>
    </row>
    <row r="455" spans="1:19">
      <c r="J455" s="167"/>
    </row>
    <row r="456" spans="1:19">
      <c r="J456" s="167"/>
    </row>
    <row r="457" spans="1:19">
      <c r="J457" s="167"/>
    </row>
    <row r="458" spans="1:19">
      <c r="J458" s="167"/>
    </row>
    <row r="459" spans="1:19">
      <c r="J459" s="167"/>
    </row>
    <row r="460" spans="1:19">
      <c r="J460" s="167"/>
    </row>
    <row r="461" spans="1:19">
      <c r="J461" s="167"/>
    </row>
    <row r="462" spans="1:19">
      <c r="J462" s="167"/>
    </row>
    <row r="463" spans="1:19">
      <c r="J463" s="167"/>
    </row>
    <row r="464" spans="1:19">
      <c r="J464" s="167"/>
    </row>
    <row r="465" spans="10:10">
      <c r="J465" s="167"/>
    </row>
    <row r="466" spans="10:10">
      <c r="J466" s="167"/>
    </row>
    <row r="467" spans="10:10">
      <c r="J467" s="167"/>
    </row>
    <row r="468" spans="10:10">
      <c r="J468" s="167"/>
    </row>
    <row r="469" spans="10:10">
      <c r="J469" s="167"/>
    </row>
    <row r="470" spans="10:10">
      <c r="J470" s="167"/>
    </row>
    <row r="471" spans="10:10">
      <c r="J471" s="167"/>
    </row>
    <row r="472" spans="10:10">
      <c r="J472" s="167"/>
    </row>
    <row r="473" spans="10:10">
      <c r="J473" s="167"/>
    </row>
    <row r="474" spans="10:10">
      <c r="J474" s="167"/>
    </row>
    <row r="475" spans="10:10">
      <c r="J475" s="167"/>
    </row>
    <row r="476" spans="10:10">
      <c r="J476" s="167"/>
    </row>
    <row r="477" spans="10:10">
      <c r="J477" s="167"/>
    </row>
    <row r="478" spans="10:10">
      <c r="J478" s="167"/>
    </row>
    <row r="479" spans="10:10">
      <c r="J479" s="167"/>
    </row>
    <row r="480" spans="10:10">
      <c r="J480" s="167"/>
    </row>
    <row r="481" spans="10:10">
      <c r="J481" s="167"/>
    </row>
    <row r="482" spans="10:10">
      <c r="J482" s="167"/>
    </row>
    <row r="483" spans="10:10">
      <c r="J483" s="167"/>
    </row>
    <row r="484" spans="10:10">
      <c r="J484" s="167"/>
    </row>
    <row r="485" spans="10:10">
      <c r="J485" s="167"/>
    </row>
    <row r="486" spans="10:10">
      <c r="J486" s="167"/>
    </row>
    <row r="487" spans="10:10">
      <c r="J487" s="167"/>
    </row>
    <row r="488" spans="10:10">
      <c r="J488" s="167"/>
    </row>
    <row r="489" spans="10:10">
      <c r="J489" s="167"/>
    </row>
    <row r="490" spans="10:10">
      <c r="J490" s="167"/>
    </row>
    <row r="491" spans="10:10">
      <c r="J491" s="167"/>
    </row>
    <row r="492" spans="10:10">
      <c r="J492" s="167"/>
    </row>
    <row r="493" spans="10:10">
      <c r="J493" s="167"/>
    </row>
    <row r="494" spans="10:10">
      <c r="J494" s="167"/>
    </row>
    <row r="495" spans="10:10">
      <c r="J495" s="167"/>
    </row>
    <row r="496" spans="10:10">
      <c r="J496" s="167"/>
    </row>
    <row r="497" spans="10:10">
      <c r="J497" s="167"/>
    </row>
    <row r="498" spans="10:10">
      <c r="J498" s="167"/>
    </row>
    <row r="499" spans="10:10">
      <c r="J499" s="167"/>
    </row>
    <row r="500" spans="10:10">
      <c r="J500" s="167"/>
    </row>
    <row r="501" spans="10:10">
      <c r="J501" s="167"/>
    </row>
    <row r="502" spans="10:10">
      <c r="J502" s="167"/>
    </row>
    <row r="503" spans="10:10">
      <c r="J503" s="167"/>
    </row>
    <row r="504" spans="10:10">
      <c r="J504" s="167"/>
    </row>
    <row r="505" spans="10:10">
      <c r="J505" s="167"/>
    </row>
    <row r="506" spans="10:10">
      <c r="J506" s="167"/>
    </row>
    <row r="507" spans="10:10">
      <c r="J507" s="167"/>
    </row>
    <row r="508" spans="10:10">
      <c r="J508" s="167"/>
    </row>
    <row r="509" spans="10:10">
      <c r="J509" s="167"/>
    </row>
    <row r="510" spans="10:10">
      <c r="J510" s="167"/>
    </row>
    <row r="511" spans="10:10">
      <c r="J511" s="167"/>
    </row>
    <row r="512" spans="10:10">
      <c r="J512" s="167"/>
    </row>
    <row r="513" spans="10:10">
      <c r="J513" s="167"/>
    </row>
    <row r="514" spans="10:10">
      <c r="J514" s="167"/>
    </row>
    <row r="515" spans="10:10">
      <c r="J515" s="167"/>
    </row>
    <row r="516" spans="10:10">
      <c r="J516" s="167"/>
    </row>
    <row r="517" spans="10:10">
      <c r="J517" s="167"/>
    </row>
    <row r="518" spans="10:10">
      <c r="J518" s="167"/>
    </row>
    <row r="519" spans="10:10">
      <c r="J519" s="167"/>
    </row>
    <row r="520" spans="10:10">
      <c r="J520" s="167"/>
    </row>
    <row r="521" spans="10:10">
      <c r="J521" s="167"/>
    </row>
    <row r="522" spans="10:10">
      <c r="J522" s="167"/>
    </row>
    <row r="523" spans="10:10">
      <c r="J523" s="167"/>
    </row>
    <row r="524" spans="10:10">
      <c r="J524" s="167"/>
    </row>
    <row r="525" spans="10:10">
      <c r="J525" s="167"/>
    </row>
    <row r="526" spans="10:10">
      <c r="J526" s="167"/>
    </row>
    <row r="527" spans="10:10">
      <c r="J527" s="167"/>
    </row>
    <row r="528" spans="10:10">
      <c r="J528" s="167"/>
    </row>
    <row r="529" spans="10:10">
      <c r="J529" s="167"/>
    </row>
    <row r="530" spans="10:10">
      <c r="J530" s="167"/>
    </row>
    <row r="531" spans="10:10">
      <c r="J531" s="167"/>
    </row>
    <row r="532" spans="10:10">
      <c r="J532" s="167"/>
    </row>
    <row r="533" spans="10:10">
      <c r="J533" s="167"/>
    </row>
    <row r="534" spans="10:10">
      <c r="J534" s="167"/>
    </row>
    <row r="535" spans="10:10">
      <c r="J535" s="167"/>
    </row>
    <row r="536" spans="10:10">
      <c r="J536" s="167"/>
    </row>
    <row r="537" spans="10:10">
      <c r="J537" s="167"/>
    </row>
    <row r="538" spans="10:10">
      <c r="J538" s="167"/>
    </row>
    <row r="539" spans="10:10">
      <c r="J539" s="167"/>
    </row>
    <row r="540" spans="10:10">
      <c r="J540" s="167"/>
    </row>
    <row r="541" spans="10:10">
      <c r="J541" s="167"/>
    </row>
    <row r="542" spans="10:10">
      <c r="J542" s="167"/>
    </row>
    <row r="543" spans="10:10">
      <c r="J543" s="167"/>
    </row>
    <row r="544" spans="10:10">
      <c r="J544" s="167"/>
    </row>
    <row r="545" spans="10:10">
      <c r="J545" s="167"/>
    </row>
    <row r="546" spans="10:10">
      <c r="J546" s="167"/>
    </row>
    <row r="547" spans="10:10">
      <c r="J547" s="167"/>
    </row>
    <row r="548" spans="10:10">
      <c r="J548" s="167"/>
    </row>
    <row r="549" spans="10:10">
      <c r="J549" s="167"/>
    </row>
    <row r="550" spans="10:10">
      <c r="J550" s="167"/>
    </row>
    <row r="551" spans="10:10">
      <c r="J551" s="167"/>
    </row>
    <row r="552" spans="10:10">
      <c r="J552" s="167"/>
    </row>
    <row r="553" spans="10:10">
      <c r="J553" s="167"/>
    </row>
    <row r="554" spans="10:10">
      <c r="J554" s="167"/>
    </row>
    <row r="555" spans="10:10">
      <c r="J555" s="167"/>
    </row>
    <row r="556" spans="10:10">
      <c r="J556" s="167"/>
    </row>
    <row r="557" spans="10:10">
      <c r="J557" s="167"/>
    </row>
    <row r="558" spans="10:10">
      <c r="J558" s="167"/>
    </row>
    <row r="559" spans="10:10">
      <c r="J559" s="167"/>
    </row>
    <row r="560" spans="10:10">
      <c r="J560" s="167"/>
    </row>
    <row r="561" spans="10:10">
      <c r="J561" s="167"/>
    </row>
    <row r="562" spans="10:10">
      <c r="J562" s="167"/>
    </row>
    <row r="563" spans="10:10">
      <c r="J563" s="167"/>
    </row>
    <row r="564" spans="10:10">
      <c r="J564" s="167"/>
    </row>
    <row r="565" spans="10:10">
      <c r="J565" s="167"/>
    </row>
    <row r="566" spans="10:10">
      <c r="J566" s="167"/>
    </row>
    <row r="567" spans="10:10">
      <c r="J567" s="167"/>
    </row>
    <row r="568" spans="10:10">
      <c r="J568" s="167"/>
    </row>
    <row r="569" spans="10:10">
      <c r="J569" s="167"/>
    </row>
    <row r="570" spans="10:10">
      <c r="J570" s="167"/>
    </row>
    <row r="571" spans="10:10">
      <c r="J571" s="167"/>
    </row>
  </sheetData>
  <sheetProtection password="DE59" sheet="1" objects="1" scenarios="1" selectLockedCells="1"/>
  <mergeCells count="34">
    <mergeCell ref="B10:B11"/>
    <mergeCell ref="C10:C11"/>
    <mergeCell ref="B4:O4"/>
    <mergeCell ref="B5:O5"/>
    <mergeCell ref="B6:O6"/>
    <mergeCell ref="B7:O7"/>
    <mergeCell ref="B8:O8"/>
    <mergeCell ref="D10:D11"/>
    <mergeCell ref="E10:H10"/>
    <mergeCell ref="J10:O10"/>
    <mergeCell ref="B412:H412"/>
    <mergeCell ref="B398:H398"/>
    <mergeCell ref="B400:H400"/>
    <mergeCell ref="B402:H402"/>
    <mergeCell ref="B404:H404"/>
    <mergeCell ref="B406:H406"/>
    <mergeCell ref="B408:H408"/>
    <mergeCell ref="B410:H410"/>
    <mergeCell ref="B411:H411"/>
    <mergeCell ref="B403:G403"/>
    <mergeCell ref="B399:G399"/>
    <mergeCell ref="B407:G407"/>
    <mergeCell ref="J410:N410"/>
    <mergeCell ref="J411:N411"/>
    <mergeCell ref="J412:N412"/>
    <mergeCell ref="J398:N398"/>
    <mergeCell ref="J399:N399"/>
    <mergeCell ref="J400:N400"/>
    <mergeCell ref="J402:N402"/>
    <mergeCell ref="J403:N403"/>
    <mergeCell ref="J404:N404"/>
    <mergeCell ref="J406:N406"/>
    <mergeCell ref="J407:N407"/>
    <mergeCell ref="J408:N408"/>
  </mergeCells>
  <dataValidations count="2">
    <dataValidation type="decimal" allowBlank="1" showInputMessage="1" showErrorMessage="1" errorTitle="BDI" error="O valor deverá estar contido entre 0,00% e 30,00%." promptTitle="BDI" prompt="O valor deverá estar contido entre 0,00% e 30,00%." sqref="H407 H399">
      <formula1>0</formula1>
      <formula2>0.3</formula2>
    </dataValidation>
    <dataValidation type="decimal" allowBlank="1" showInputMessage="1" showErrorMessage="1" errorTitle="BDI" error="O valor deverá estar contido entre 0,00% e 20,00%." promptTitle="BDI" prompt="O valor deverá estar contido entre 0,00% e 20,00%." sqref="H403">
      <formula1>0</formula1>
      <formula2>0.2</formula2>
    </dataValidation>
  </dataValidations>
  <printOptions horizontalCentered="1"/>
  <pageMargins left="0.19685039370078741" right="0.19685039370078741" top="0.51181102362204722" bottom="0.59055118110236227" header="0.31496062992125984" footer="0.19685039370078741"/>
  <pageSetup paperSize="9" scale="36" fitToHeight="17" orientation="landscape" r:id="rId1"/>
  <headerFooter>
    <oddFooter>Página &amp;P de &amp;N</oddFooter>
  </headerFooter>
  <rowBreaks count="3" manualBreakCount="3">
    <brk id="220" max="15" man="1"/>
    <brk id="287" max="15" man="1"/>
    <brk id="395" max="15" man="1"/>
  </rowBreaks>
  <drawing r:id="rId2"/>
  <legacyDrawing r:id="rId3"/>
  <oleObjects>
    <mc:AlternateContent xmlns:mc="http://schemas.openxmlformats.org/markup-compatibility/2006">
      <mc:Choice Requires="x14">
        <oleObject progId="Word.Picture.8" shapeId="7169" r:id="rId4">
          <objectPr defaultSize="0" autoPict="0" r:id="rId5">
            <anchor moveWithCells="1" sizeWithCells="1">
              <from>
                <xdr:col>1</xdr:col>
                <xdr:colOff>276225</xdr:colOff>
                <xdr:row>2</xdr:row>
                <xdr:rowOff>152400</xdr:rowOff>
              </from>
              <to>
                <xdr:col>2</xdr:col>
                <xdr:colOff>1628775</xdr:colOff>
                <xdr:row>2</xdr:row>
                <xdr:rowOff>152400</xdr:rowOff>
              </to>
            </anchor>
          </objectPr>
        </oleObject>
      </mc:Choice>
      <mc:Fallback>
        <oleObject progId="Word.Picture.8" shapeId="716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Modelo Planilha</vt:lpstr>
      <vt:lpstr>'Modelo Planilha'!Area_de_impressao</vt:lpstr>
      <vt:lpstr>'Modelo Planilha'!Titulos_de_impressao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Patrícia Rina</dc:creator>
  <cp:lastModifiedBy>William Vagner</cp:lastModifiedBy>
  <cp:lastPrinted>2018-07-31T22:37:44Z</cp:lastPrinted>
  <dcterms:created xsi:type="dcterms:W3CDTF">2010-08-25T14:00:24Z</dcterms:created>
  <dcterms:modified xsi:type="dcterms:W3CDTF">2018-09-25T13:28:24Z</dcterms:modified>
</cp:coreProperties>
</file>